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/>
  <mc:AlternateContent xmlns:mc="http://schemas.openxmlformats.org/markup-compatibility/2006">
    <mc:Choice Requires="x15">
      <x15ac:absPath xmlns:x15ac="http://schemas.microsoft.com/office/spreadsheetml/2010/11/ac" url="C:\Users\arsen\Nextcloud2\EFREI\L3\Analyse de donnée\"/>
    </mc:Choice>
  </mc:AlternateContent>
  <xr:revisionPtr revIDLastSave="0" documentId="13_ncr:1_{973A10D1-EBFA-4DD6-A40A-670E5D10D9B7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Feuil1" sheetId="1" r:id="rId1"/>
    <sheet name="Centrer le tableau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X80" i="1" l="1" a="1"/>
  <c r="X80" i="1" s="1"/>
  <c r="X70" i="1" a="1"/>
  <c r="X70" i="1" s="1"/>
  <c r="X60" i="1" a="1"/>
  <c r="X60" i="1" s="1"/>
  <c r="N46" i="1"/>
  <c r="D65" i="1"/>
  <c r="C75" i="1"/>
  <c r="J61" i="1"/>
  <c r="J68" i="1"/>
  <c r="J69" i="1"/>
  <c r="J70" i="1"/>
  <c r="J72" i="1"/>
  <c r="J73" i="1"/>
  <c r="I65" i="1"/>
  <c r="I66" i="1"/>
  <c r="I67" i="1"/>
  <c r="I69" i="1"/>
  <c r="I70" i="1"/>
  <c r="H62" i="1"/>
  <c r="H63" i="1"/>
  <c r="H64" i="1"/>
  <c r="H66" i="1"/>
  <c r="H67" i="1"/>
  <c r="H74" i="1"/>
  <c r="H75" i="1"/>
  <c r="G61" i="1"/>
  <c r="G72" i="1"/>
  <c r="G73" i="1"/>
  <c r="F69" i="1"/>
  <c r="F70" i="1"/>
  <c r="E68" i="1"/>
  <c r="D62" i="1"/>
  <c r="D63" i="1"/>
  <c r="D64" i="1"/>
  <c r="D66" i="1"/>
  <c r="D68" i="1"/>
  <c r="D69" i="1"/>
  <c r="D75" i="1"/>
  <c r="J60" i="1"/>
  <c r="I60" i="1"/>
  <c r="H60" i="1"/>
  <c r="D19" i="1"/>
  <c r="D70" i="1" s="1"/>
  <c r="C19" i="1"/>
  <c r="C74" i="1" s="1"/>
  <c r="J57" i="1"/>
  <c r="I57" i="1"/>
  <c r="H57" i="1"/>
  <c r="G57" i="1"/>
  <c r="F57" i="1"/>
  <c r="E57" i="1"/>
  <c r="D57" i="1"/>
  <c r="C57" i="1"/>
  <c r="J56" i="1"/>
  <c r="I56" i="1"/>
  <c r="H56" i="1"/>
  <c r="G56" i="1"/>
  <c r="F56" i="1"/>
  <c r="E56" i="1"/>
  <c r="D56" i="1"/>
  <c r="C56" i="1"/>
  <c r="J55" i="1"/>
  <c r="I55" i="1"/>
  <c r="H55" i="1"/>
  <c r="G55" i="1"/>
  <c r="F55" i="1"/>
  <c r="E55" i="1"/>
  <c r="D55" i="1"/>
  <c r="C55" i="1"/>
  <c r="J54" i="1"/>
  <c r="I54" i="1"/>
  <c r="H54" i="1"/>
  <c r="G54" i="1"/>
  <c r="F54" i="1"/>
  <c r="E54" i="1"/>
  <c r="D54" i="1"/>
  <c r="C54" i="1"/>
  <c r="J53" i="1"/>
  <c r="I53" i="1"/>
  <c r="H53" i="1"/>
  <c r="G53" i="1"/>
  <c r="F53" i="1"/>
  <c r="E53" i="1"/>
  <c r="D53" i="1"/>
  <c r="C53" i="1"/>
  <c r="J52" i="1"/>
  <c r="I52" i="1"/>
  <c r="H52" i="1"/>
  <c r="G52" i="1"/>
  <c r="F52" i="1"/>
  <c r="E52" i="1"/>
  <c r="D52" i="1"/>
  <c r="C52" i="1"/>
  <c r="J51" i="1"/>
  <c r="I51" i="1"/>
  <c r="H51" i="1"/>
  <c r="G51" i="1"/>
  <c r="F51" i="1"/>
  <c r="E51" i="1"/>
  <c r="D51" i="1"/>
  <c r="C51" i="1"/>
  <c r="J50" i="1"/>
  <c r="I50" i="1"/>
  <c r="H50" i="1"/>
  <c r="G50" i="1"/>
  <c r="F50" i="1"/>
  <c r="E50" i="1"/>
  <c r="D50" i="1"/>
  <c r="C50" i="1"/>
  <c r="J47" i="1"/>
  <c r="I47" i="1"/>
  <c r="H47" i="1"/>
  <c r="G47" i="1"/>
  <c r="F47" i="1"/>
  <c r="E47" i="1"/>
  <c r="D47" i="1"/>
  <c r="C47" i="1"/>
  <c r="J46" i="1"/>
  <c r="I46" i="1"/>
  <c r="H46" i="1"/>
  <c r="G46" i="1"/>
  <c r="F46" i="1"/>
  <c r="E46" i="1"/>
  <c r="D46" i="1"/>
  <c r="C46" i="1"/>
  <c r="J45" i="1"/>
  <c r="I45" i="1"/>
  <c r="H45" i="1"/>
  <c r="G45" i="1"/>
  <c r="F45" i="1"/>
  <c r="E45" i="1"/>
  <c r="D45" i="1"/>
  <c r="C45" i="1"/>
  <c r="J44" i="1"/>
  <c r="I44" i="1"/>
  <c r="H44" i="1"/>
  <c r="G44" i="1"/>
  <c r="F44" i="1"/>
  <c r="E44" i="1"/>
  <c r="D44" i="1"/>
  <c r="C44" i="1"/>
  <c r="J43" i="1"/>
  <c r="I43" i="1"/>
  <c r="H43" i="1"/>
  <c r="G43" i="1"/>
  <c r="F43" i="1"/>
  <c r="E43" i="1"/>
  <c r="D43" i="1"/>
  <c r="C43" i="1"/>
  <c r="J42" i="1"/>
  <c r="I42" i="1"/>
  <c r="H42" i="1"/>
  <c r="G42" i="1"/>
  <c r="F42" i="1"/>
  <c r="E42" i="1"/>
  <c r="D42" i="1"/>
  <c r="C42" i="1"/>
  <c r="J41" i="1"/>
  <c r="I41" i="1"/>
  <c r="H41" i="1"/>
  <c r="G41" i="1"/>
  <c r="F41" i="1"/>
  <c r="E41" i="1"/>
  <c r="D41" i="1"/>
  <c r="C41" i="1"/>
  <c r="J40" i="1"/>
  <c r="I40" i="1"/>
  <c r="H40" i="1"/>
  <c r="G40" i="1"/>
  <c r="F40" i="1"/>
  <c r="E40" i="1"/>
  <c r="D40" i="1"/>
  <c r="C40" i="1"/>
  <c r="AC31" i="1"/>
  <c r="AB30" i="1"/>
  <c r="AA29" i="1"/>
  <c r="Z28" i="1"/>
  <c r="Y27" i="1"/>
  <c r="X26" i="1"/>
  <c r="W25" i="1"/>
  <c r="J25" i="1"/>
  <c r="I25" i="1"/>
  <c r="H25" i="1"/>
  <c r="G25" i="1"/>
  <c r="F25" i="1"/>
  <c r="E25" i="1"/>
  <c r="D25" i="1"/>
  <c r="C25" i="1"/>
  <c r="V24" i="1"/>
  <c r="J24" i="1"/>
  <c r="I24" i="1"/>
  <c r="H24" i="1"/>
  <c r="G24" i="1"/>
  <c r="F24" i="1"/>
  <c r="E24" i="1"/>
  <c r="D24" i="1"/>
  <c r="C24" i="1"/>
  <c r="U23" i="1"/>
  <c r="J23" i="1"/>
  <c r="I23" i="1"/>
  <c r="H23" i="1"/>
  <c r="G23" i="1"/>
  <c r="F23" i="1"/>
  <c r="E23" i="1"/>
  <c r="D23" i="1"/>
  <c r="C23" i="1"/>
  <c r="T22" i="1"/>
  <c r="J22" i="1"/>
  <c r="I22" i="1"/>
  <c r="H22" i="1"/>
  <c r="G22" i="1"/>
  <c r="F22" i="1"/>
  <c r="E22" i="1"/>
  <c r="D22" i="1"/>
  <c r="C22" i="1"/>
  <c r="S21" i="1"/>
  <c r="J21" i="1"/>
  <c r="U53" i="1" s="1"/>
  <c r="I21" i="1"/>
  <c r="T52" i="1" s="1"/>
  <c r="H21" i="1"/>
  <c r="S51" i="1" s="1"/>
  <c r="G21" i="1"/>
  <c r="R50" i="1" s="1"/>
  <c r="F21" i="1"/>
  <c r="Q49" i="1" s="1"/>
  <c r="E21" i="1"/>
  <c r="P48" i="1" s="1"/>
  <c r="D21" i="1"/>
  <c r="O47" i="1" s="1"/>
  <c r="C21" i="1"/>
  <c r="R20" i="1"/>
  <c r="J20" i="1"/>
  <c r="I20" i="1"/>
  <c r="H20" i="1"/>
  <c r="G20" i="1"/>
  <c r="F20" i="1"/>
  <c r="E20" i="1"/>
  <c r="D20" i="1"/>
  <c r="C20" i="1"/>
  <c r="Q19" i="1"/>
  <c r="J19" i="1"/>
  <c r="J62" i="1" s="1"/>
  <c r="I19" i="1"/>
  <c r="I71" i="1" s="1"/>
  <c r="H19" i="1"/>
  <c r="H68" i="1" s="1"/>
  <c r="G19" i="1"/>
  <c r="G63" i="1" s="1"/>
  <c r="F19" i="1"/>
  <c r="F72" i="1" s="1"/>
  <c r="E19" i="1"/>
  <c r="E70" i="1" s="1"/>
  <c r="P18" i="1"/>
  <c r="K18" i="1"/>
  <c r="O17" i="1"/>
  <c r="K17" i="1"/>
  <c r="N16" i="1"/>
  <c r="K16" i="1"/>
  <c r="K15" i="1"/>
  <c r="K14" i="1"/>
  <c r="K13" i="1"/>
  <c r="K12" i="1"/>
  <c r="K11" i="1"/>
  <c r="K10" i="1"/>
  <c r="K9" i="1"/>
  <c r="K8" i="1"/>
  <c r="K7" i="1"/>
  <c r="K6" i="1"/>
  <c r="K5" i="1"/>
  <c r="K4" i="1"/>
  <c r="N3" i="1" a="1"/>
  <c r="Y10" i="1" s="1"/>
  <c r="K3" i="1"/>
  <c r="F60" i="1" l="1"/>
  <c r="F76" i="1" s="1"/>
  <c r="G60" i="1"/>
  <c r="D67" i="1"/>
  <c r="E69" i="1"/>
  <c r="F71" i="1"/>
  <c r="G74" i="1"/>
  <c r="G62" i="1"/>
  <c r="H65" i="1"/>
  <c r="I68" i="1"/>
  <c r="J71" i="1"/>
  <c r="C65" i="1"/>
  <c r="E66" i="1"/>
  <c r="F68" i="1"/>
  <c r="G71" i="1"/>
  <c r="E65" i="1"/>
  <c r="F67" i="1"/>
  <c r="G70" i="1"/>
  <c r="H73" i="1"/>
  <c r="H61" i="1"/>
  <c r="I64" i="1"/>
  <c r="J67" i="1"/>
  <c r="D74" i="1"/>
  <c r="D61" i="1"/>
  <c r="E63" i="1"/>
  <c r="E76" i="1" s="1"/>
  <c r="F66" i="1"/>
  <c r="G69" i="1"/>
  <c r="H72" i="1"/>
  <c r="I75" i="1"/>
  <c r="I63" i="1"/>
  <c r="J66" i="1"/>
  <c r="D73" i="1"/>
  <c r="E75" i="1"/>
  <c r="E62" i="1"/>
  <c r="F65" i="1"/>
  <c r="G68" i="1"/>
  <c r="H71" i="1"/>
  <c r="I74" i="1"/>
  <c r="I62" i="1"/>
  <c r="J65" i="1"/>
  <c r="E64" i="1"/>
  <c r="D72" i="1"/>
  <c r="E74" i="1"/>
  <c r="E61" i="1"/>
  <c r="F64" i="1"/>
  <c r="G67" i="1"/>
  <c r="H70" i="1"/>
  <c r="I73" i="1"/>
  <c r="I61" i="1"/>
  <c r="I76" i="1" s="1"/>
  <c r="J64" i="1"/>
  <c r="J76" i="1" s="1"/>
  <c r="D71" i="1"/>
  <c r="E73" i="1"/>
  <c r="F75" i="1"/>
  <c r="F63" i="1"/>
  <c r="G66" i="1"/>
  <c r="H69" i="1"/>
  <c r="I72" i="1"/>
  <c r="J75" i="1"/>
  <c r="J63" i="1"/>
  <c r="E67" i="1"/>
  <c r="D60" i="1"/>
  <c r="D76" i="1" s="1"/>
  <c r="E72" i="1"/>
  <c r="F74" i="1"/>
  <c r="F62" i="1"/>
  <c r="G65" i="1"/>
  <c r="J74" i="1"/>
  <c r="E60" i="1"/>
  <c r="E71" i="1"/>
  <c r="F73" i="1"/>
  <c r="F61" i="1"/>
  <c r="G64" i="1"/>
  <c r="G75" i="1"/>
  <c r="H76" i="1"/>
  <c r="C64" i="1"/>
  <c r="C63" i="1"/>
  <c r="C62" i="1"/>
  <c r="C67" i="1"/>
  <c r="C70" i="1"/>
  <c r="C66" i="1"/>
  <c r="C61" i="1"/>
  <c r="C73" i="1"/>
  <c r="C60" i="1"/>
  <c r="N60" i="1" s="1" a="1"/>
  <c r="N60" i="1" s="1"/>
  <c r="C72" i="1"/>
  <c r="C69" i="1"/>
  <c r="C71" i="1"/>
  <c r="C68" i="1"/>
  <c r="AA4" i="1"/>
  <c r="AA10" i="1"/>
  <c r="Q4" i="1"/>
  <c r="AC4" i="1"/>
  <c r="U6" i="1"/>
  <c r="AC7" i="1"/>
  <c r="AC10" i="1"/>
  <c r="V4" i="1"/>
  <c r="R3" i="1"/>
  <c r="N4" i="1"/>
  <c r="Z4" i="1"/>
  <c r="V5" i="1"/>
  <c r="R6" i="1"/>
  <c r="N7" i="1"/>
  <c r="Z7" i="1"/>
  <c r="V8" i="1"/>
  <c r="R9" i="1"/>
  <c r="N10" i="1"/>
  <c r="Z10" i="1"/>
  <c r="AA7" i="1"/>
  <c r="O10" i="1"/>
  <c r="T3" i="1"/>
  <c r="P4" i="1"/>
  <c r="AB4" i="1"/>
  <c r="X5" i="1"/>
  <c r="T6" i="1"/>
  <c r="P7" i="1"/>
  <c r="AB7" i="1"/>
  <c r="X8" i="1"/>
  <c r="T9" i="1"/>
  <c r="P10" i="1"/>
  <c r="AB10" i="1"/>
  <c r="W5" i="1"/>
  <c r="Q7" i="1"/>
  <c r="V3" i="1"/>
  <c r="Z5" i="1"/>
  <c r="V6" i="1"/>
  <c r="R7" i="1"/>
  <c r="N8" i="1"/>
  <c r="Z8" i="1"/>
  <c r="V9" i="1"/>
  <c r="R10" i="1"/>
  <c r="O4" i="1"/>
  <c r="U9" i="1"/>
  <c r="R4" i="1"/>
  <c r="O5" i="1"/>
  <c r="W6" i="1"/>
  <c r="O8" i="1"/>
  <c r="S10" i="1"/>
  <c r="O7" i="1"/>
  <c r="N5" i="1"/>
  <c r="S4" i="1"/>
  <c r="S7" i="1"/>
  <c r="W9" i="1"/>
  <c r="X3" i="1"/>
  <c r="T4" i="1"/>
  <c r="P5" i="1"/>
  <c r="AB5" i="1"/>
  <c r="X6" i="1"/>
  <c r="T7" i="1"/>
  <c r="P8" i="1"/>
  <c r="AB8" i="1"/>
  <c r="X9" i="1"/>
  <c r="T10" i="1"/>
  <c r="U3" i="1"/>
  <c r="Y5" i="1"/>
  <c r="Y8" i="1"/>
  <c r="W3" i="1"/>
  <c r="AA5" i="1"/>
  <c r="AA8" i="1"/>
  <c r="N3" i="1"/>
  <c r="Y3" i="1"/>
  <c r="U4" i="1"/>
  <c r="Q5" i="1"/>
  <c r="AC5" i="1"/>
  <c r="Y6" i="1"/>
  <c r="U7" i="1"/>
  <c r="Q8" i="1"/>
  <c r="AC8" i="1"/>
  <c r="Y9" i="1"/>
  <c r="U10" i="1"/>
  <c r="S3" i="1"/>
  <c r="S6" i="1"/>
  <c r="S9" i="1"/>
  <c r="Z3" i="1"/>
  <c r="Z6" i="1"/>
  <c r="R8" i="1"/>
  <c r="Z9" i="1"/>
  <c r="V10" i="1"/>
  <c r="O3" i="1"/>
  <c r="AA3" i="1"/>
  <c r="W4" i="1"/>
  <c r="S5" i="1"/>
  <c r="O6" i="1"/>
  <c r="AA6" i="1"/>
  <c r="W7" i="1"/>
  <c r="S8" i="1"/>
  <c r="O9" i="1"/>
  <c r="AA9" i="1"/>
  <c r="W10" i="1"/>
  <c r="W8" i="1"/>
  <c r="Q10" i="1"/>
  <c r="R5" i="1"/>
  <c r="N9" i="1"/>
  <c r="P3" i="1"/>
  <c r="AB3" i="1"/>
  <c r="X4" i="1"/>
  <c r="T5" i="1"/>
  <c r="P6" i="1"/>
  <c r="AB6" i="1"/>
  <c r="X7" i="1"/>
  <c r="T8" i="1"/>
  <c r="P9" i="1"/>
  <c r="AB9" i="1"/>
  <c r="X10" i="1"/>
  <c r="N6" i="1"/>
  <c r="V7" i="1"/>
  <c r="Q3" i="1"/>
  <c r="AC3" i="1"/>
  <c r="Y4" i="1"/>
  <c r="U5" i="1"/>
  <c r="Q6" i="1"/>
  <c r="AC6" i="1"/>
  <c r="Y7" i="1"/>
  <c r="U8" i="1"/>
  <c r="Q9" i="1"/>
  <c r="AC9" i="1"/>
  <c r="N34" i="1" l="1" a="1"/>
  <c r="G76" i="1"/>
  <c r="C76" i="1"/>
  <c r="Q34" i="1" l="1"/>
  <c r="T35" i="1"/>
  <c r="V41" i="1"/>
  <c r="Y40" i="1"/>
  <c r="O39" i="1"/>
  <c r="V37" i="1"/>
  <c r="S36" i="1"/>
  <c r="O41" i="1"/>
  <c r="V36" i="1"/>
  <c r="U34" i="1"/>
  <c r="S34" i="1"/>
  <c r="X34" i="1"/>
  <c r="Z40" i="1"/>
  <c r="AC39" i="1"/>
  <c r="S38" i="1"/>
  <c r="Z36" i="1"/>
  <c r="AA34" i="1"/>
  <c r="W39" i="1"/>
  <c r="Z35" i="1"/>
  <c r="AB41" i="1"/>
  <c r="Y41" i="1"/>
  <c r="W34" i="1"/>
  <c r="W35" i="1"/>
  <c r="U35" i="1"/>
  <c r="P41" i="1"/>
  <c r="AC41" i="1"/>
  <c r="T38" i="1"/>
  <c r="V35" i="1"/>
  <c r="Y34" i="1"/>
  <c r="X39" i="1"/>
  <c r="U40" i="1"/>
  <c r="S37" i="1"/>
  <c r="P36" i="1"/>
  <c r="U41" i="1"/>
  <c r="R38" i="1"/>
  <c r="T34" i="1"/>
  <c r="X41" i="1"/>
  <c r="N40" i="1"/>
  <c r="Q39" i="1"/>
  <c r="W37" i="1"/>
  <c r="N36" i="1"/>
  <c r="Q41" i="1"/>
  <c r="O38" i="1"/>
  <c r="N35" i="1"/>
  <c r="T40" i="1"/>
  <c r="AC40" i="1"/>
  <c r="T39" i="1"/>
  <c r="R39" i="1"/>
  <c r="U38" i="1"/>
  <c r="AA36" i="1"/>
  <c r="R35" i="1"/>
  <c r="AC38" i="1"/>
  <c r="W36" i="1"/>
  <c r="R34" i="1"/>
  <c r="AB38" i="1"/>
  <c r="Q40" i="1"/>
  <c r="Q35" i="1"/>
  <c r="P35" i="1"/>
  <c r="P39" i="1"/>
  <c r="R36" i="1"/>
  <c r="R41" i="1"/>
  <c r="P37" i="1"/>
  <c r="R40" i="1"/>
  <c r="AA41" i="1"/>
  <c r="P34" i="1"/>
  <c r="S40" i="1"/>
  <c r="O34" i="1"/>
  <c r="AA39" i="1"/>
  <c r="AA37" i="1"/>
  <c r="R37" i="1"/>
  <c r="AA35" i="1"/>
  <c r="T41" i="1"/>
  <c r="AB37" i="1"/>
  <c r="V38" i="1"/>
  <c r="Y37" i="1"/>
  <c r="O36" i="1"/>
  <c r="V34" i="1"/>
  <c r="U37" i="1"/>
  <c r="O35" i="1"/>
  <c r="AB40" i="1"/>
  <c r="T37" i="1"/>
  <c r="U39" i="1"/>
  <c r="X40" i="1"/>
  <c r="T36" i="1"/>
  <c r="Z37" i="1"/>
  <c r="AC36" i="1"/>
  <c r="S35" i="1"/>
  <c r="P40" i="1"/>
  <c r="AC35" i="1"/>
  <c r="Z41" i="1"/>
  <c r="X35" i="1"/>
  <c r="AB35" i="1"/>
  <c r="Y38" i="1"/>
  <c r="AB39" i="1"/>
  <c r="AB34" i="1"/>
  <c r="N37" i="1"/>
  <c r="Q36" i="1"/>
  <c r="X38" i="1"/>
  <c r="N41" i="1"/>
  <c r="AC37" i="1"/>
  <c r="W41" i="1"/>
  <c r="Q37" i="1"/>
  <c r="O40" i="1"/>
  <c r="V40" i="1"/>
  <c r="V39" i="1"/>
  <c r="U36" i="1"/>
  <c r="O37" i="1"/>
  <c r="N38" i="1"/>
  <c r="X37" i="1"/>
  <c r="W38" i="1"/>
  <c r="Z34" i="1"/>
  <c r="S41" i="1"/>
  <c r="Z39" i="1"/>
  <c r="AA40" i="1"/>
  <c r="P38" i="1"/>
  <c r="Z38" i="1"/>
  <c r="Y39" i="1"/>
  <c r="AA38" i="1"/>
  <c r="Y35" i="1"/>
  <c r="AB36" i="1"/>
  <c r="N34" i="1"/>
  <c r="W40" i="1"/>
  <c r="N39" i="1"/>
  <c r="S39" i="1"/>
  <c r="X36" i="1"/>
  <c r="Q38" i="1"/>
  <c r="AC34" i="1"/>
  <c r="Y36" i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<sst xmlns="http://schemas.openxmlformats.org/spreadsheetml/2006/main" count="82" uniqueCount="43">
  <si>
    <t>Année</t>
  </si>
  <si>
    <t>NET</t>
  </si>
  <si>
    <t>INT</t>
  </si>
  <si>
    <t>SUB</t>
  </si>
  <si>
    <t>LMT</t>
  </si>
  <si>
    <t>DCT</t>
  </si>
  <si>
    <t>IMM</t>
  </si>
  <si>
    <t>EXP</t>
  </si>
  <si>
    <t>VRD</t>
  </si>
  <si>
    <t>Poids</t>
  </si>
  <si>
    <t>Identité</t>
  </si>
  <si>
    <t xml:space="preserve">Transposée : </t>
  </si>
  <si>
    <t xml:space="preserve">Diagonale de poids : </t>
  </si>
  <si>
    <t>Moyenne</t>
  </si>
  <si>
    <t>Variance</t>
  </si>
  <si>
    <t>var.p.n</t>
  </si>
  <si>
    <t>// Variance  "normale"</t>
  </si>
  <si>
    <t>var.s</t>
  </si>
  <si>
    <t>vara</t>
  </si>
  <si>
    <t>var.p</t>
  </si>
  <si>
    <t>varpa</t>
  </si>
  <si>
    <t>Situation nette ; représente l’ensemble des capitaux propres de l’entreprise.</t>
  </si>
  <si>
    <t>Intérêts ; représente l’ensemble des frais financiers supportés par l’entreprise.</t>
  </si>
  <si>
    <t>Subventions ; représente le montant total des subventions accordées par l’Etat.</t>
  </si>
  <si>
    <t>LMP</t>
  </si>
  <si>
    <t>Dettes à long et moyen terme.</t>
  </si>
  <si>
    <t>tX P</t>
  </si>
  <si>
    <t>Dettes à court terme.</t>
  </si>
  <si>
    <t>Immobilisations ; représente l’ensemble des terrains et du matériel de l’entreprise.</t>
  </si>
  <si>
    <t>Valeurs d’exploitation.</t>
  </si>
  <si>
    <t>Valeurs réalisables et disponibles ; ensemble des créances à court terme de l’entreprise.</t>
  </si>
  <si>
    <t>Covariances</t>
  </si>
  <si>
    <t>Indices de corrélation</t>
  </si>
  <si>
    <t>Origine = point moyen</t>
  </si>
  <si>
    <t xml:space="preserve">Y </t>
  </si>
  <si>
    <t xml:space="preserve">Moyennes : </t>
  </si>
  <si>
    <t>D</t>
  </si>
  <si>
    <t>Z = YD</t>
  </si>
  <si>
    <t>chaque case de X soustrait à la moyenne de la colonne</t>
  </si>
  <si>
    <t>Indices de correlation</t>
  </si>
  <si>
    <t>tZ</t>
  </si>
  <si>
    <t>tZ P</t>
  </si>
  <si>
    <t>1 / écart type de chaque variable en diagonale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</si>
</sst>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sz val="10"/>
      <color indexed="64"/>
      <name val="Times New Roman"/>
    </font>
    <font>
      <sz val="10"/>
      <color theme="1"/>
      <name val="Times New Roman"/>
    </font>
    <font>
      <sz val="11"/>
      <name val="Calibri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1"/>
  </cellStyleXfs>
  <cellXfs count="14">
    <xf numFmtId="0" fontId="0" fillId="0" borderId="1" xfId="0" applyBorder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0" fillId="0" borderId="1" xfId="0" applyBorder="1"/>
    <xf numFmtId="0" fontId="2" fillId="0" borderId="1" xfId="0" applyFont="1" applyBorder="1"/>
    <xf numFmtId="0" fontId="1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2" fontId="1" fillId="0" borderId="5" xfId="0" applyNumberFormat="1" applyFont="1" applyBorder="1" applyAlignment="1">
      <alignment horizontal="center" vertical="center" wrapText="1"/>
    </xf>
    <xf numFmtId="2" fontId="1" fillId="0" borderId="3" xfId="0" applyNumberFormat="1" applyFont="1" applyBorder="1" applyAlignment="1">
      <alignment horizontal="center" vertical="center" wrapText="1"/>
    </xf>
    <xf numFmtId="2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AM87"/>
  <sheetViews>
    <sheetView tabSelected="1" topLeftCell="A58" zoomScale="85" zoomScaleNormal="85" workbookViewId="0">
      <selection activeCell="U87" sqref="U87"/>
    </sheetView>
  </sheetViews>
  <sheetFormatPr defaultColWidth="8.85546875" defaultRowHeight="15" x14ac:dyDescent="0.25"/>
  <cols>
    <col min="1" max="1" width="3.85546875" customWidth="1"/>
    <col min="2" max="2" width="28.42578125" style="1" customWidth="1"/>
    <col min="3" max="3" width="15.85546875" style="2" bestFit="1" customWidth="1"/>
    <col min="4" max="10" width="8.85546875" style="2"/>
  </cols>
  <sheetData>
    <row r="2" spans="2:29" x14ac:dyDescent="0.25">
      <c r="B2" s="3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t="s">
        <v>9</v>
      </c>
      <c r="L2" t="s">
        <v>10</v>
      </c>
    </row>
    <row r="3" spans="2:29" x14ac:dyDescent="0.25">
      <c r="B3" s="5">
        <v>1969</v>
      </c>
      <c r="C3" s="11">
        <v>17.93</v>
      </c>
      <c r="D3" s="11">
        <v>3.96</v>
      </c>
      <c r="E3" s="11">
        <v>0.88</v>
      </c>
      <c r="F3" s="11">
        <v>7.38</v>
      </c>
      <c r="G3" s="11">
        <v>19.86</v>
      </c>
      <c r="H3" s="11">
        <v>25.45</v>
      </c>
      <c r="I3" s="11">
        <v>5.34</v>
      </c>
      <c r="J3" s="11">
        <v>19.21</v>
      </c>
      <c r="K3">
        <f t="shared" ref="K3:K18" si="0">1/16</f>
        <v>6.25E-2</v>
      </c>
      <c r="L3">
        <v>1</v>
      </c>
      <c r="N3">
        <f t="array" ref="N3:AC10">TRANSPOSE(C3:J18)</f>
        <v>17.93</v>
      </c>
      <c r="O3">
        <v>16.21</v>
      </c>
      <c r="P3">
        <v>19.010000000000002</v>
      </c>
      <c r="Q3">
        <v>18.05</v>
      </c>
      <c r="R3">
        <v>16.559999999999999</v>
      </c>
      <c r="S3">
        <v>13.09</v>
      </c>
      <c r="T3">
        <v>13.43</v>
      </c>
      <c r="U3">
        <v>9.83</v>
      </c>
      <c r="V3">
        <v>9.4600000000000009</v>
      </c>
      <c r="W3">
        <v>10.93</v>
      </c>
      <c r="X3">
        <v>13.02</v>
      </c>
      <c r="Y3">
        <v>13.43</v>
      </c>
      <c r="Z3">
        <v>13.37</v>
      </c>
      <c r="AA3">
        <v>11.75</v>
      </c>
      <c r="AB3">
        <v>12.59</v>
      </c>
      <c r="AC3">
        <v>13</v>
      </c>
    </row>
    <row r="4" spans="2:29" x14ac:dyDescent="0.25">
      <c r="B4" s="5">
        <v>1970</v>
      </c>
      <c r="C4" s="11">
        <v>16.21</v>
      </c>
      <c r="D4" s="11">
        <v>3.93</v>
      </c>
      <c r="E4" s="11">
        <v>0.94</v>
      </c>
      <c r="F4" s="11">
        <v>9.82</v>
      </c>
      <c r="G4" s="11">
        <v>19.11</v>
      </c>
      <c r="H4" s="11">
        <v>26.58</v>
      </c>
      <c r="I4" s="11">
        <v>5.01</v>
      </c>
      <c r="J4" s="11">
        <v>18.399999999999999</v>
      </c>
      <c r="K4">
        <f t="shared" si="0"/>
        <v>6.25E-2</v>
      </c>
      <c r="L4">
        <v>1</v>
      </c>
      <c r="N4">
        <v>3.96</v>
      </c>
      <c r="O4">
        <v>3.93</v>
      </c>
      <c r="P4">
        <v>3.56</v>
      </c>
      <c r="Q4">
        <v>3.33</v>
      </c>
      <c r="R4">
        <v>3.1</v>
      </c>
      <c r="S4">
        <v>2.64</v>
      </c>
      <c r="T4">
        <v>2.42</v>
      </c>
      <c r="U4">
        <v>2.46</v>
      </c>
      <c r="V4">
        <v>2.33</v>
      </c>
      <c r="W4">
        <v>2.95</v>
      </c>
      <c r="X4">
        <v>3.74</v>
      </c>
      <c r="Y4">
        <v>3.6</v>
      </c>
      <c r="Z4">
        <v>3.35</v>
      </c>
      <c r="AA4">
        <v>2.74</v>
      </c>
      <c r="AB4">
        <v>3.05</v>
      </c>
      <c r="AC4">
        <v>3</v>
      </c>
    </row>
    <row r="5" spans="2:29" x14ac:dyDescent="0.25">
      <c r="B5" s="5">
        <v>1971</v>
      </c>
      <c r="C5" s="11">
        <v>19.010000000000002</v>
      </c>
      <c r="D5" s="11">
        <v>3.56</v>
      </c>
      <c r="E5" s="11">
        <v>1.91</v>
      </c>
      <c r="F5" s="11">
        <v>9.43</v>
      </c>
      <c r="G5" s="11">
        <v>17.87</v>
      </c>
      <c r="H5" s="11">
        <v>25.94</v>
      </c>
      <c r="I5" s="11">
        <v>5.4</v>
      </c>
      <c r="J5" s="11">
        <v>16.88</v>
      </c>
      <c r="K5">
        <f t="shared" si="0"/>
        <v>6.25E-2</v>
      </c>
      <c r="L5">
        <v>1</v>
      </c>
      <c r="N5">
        <v>0.88</v>
      </c>
      <c r="O5">
        <v>0.94</v>
      </c>
      <c r="P5">
        <v>1.91</v>
      </c>
      <c r="Q5">
        <v>1.73</v>
      </c>
      <c r="R5">
        <v>2.14</v>
      </c>
      <c r="S5">
        <v>2.44</v>
      </c>
      <c r="T5">
        <v>2.4500000000000002</v>
      </c>
      <c r="U5">
        <v>1.79</v>
      </c>
      <c r="V5">
        <v>2.2999999999999998</v>
      </c>
      <c r="W5">
        <v>2.25</v>
      </c>
      <c r="X5">
        <v>2.21</v>
      </c>
      <c r="Y5">
        <v>2.29</v>
      </c>
      <c r="Z5">
        <v>2.58</v>
      </c>
      <c r="AA5">
        <v>3.11</v>
      </c>
      <c r="AB5">
        <v>3.85</v>
      </c>
      <c r="AC5">
        <v>4</v>
      </c>
    </row>
    <row r="6" spans="2:29" x14ac:dyDescent="0.25">
      <c r="B6" s="5">
        <v>1972</v>
      </c>
      <c r="C6" s="11">
        <v>18.05</v>
      </c>
      <c r="D6" s="11">
        <v>3.33</v>
      </c>
      <c r="E6" s="11">
        <v>1.73</v>
      </c>
      <c r="F6" s="11">
        <v>9.7200000000000006</v>
      </c>
      <c r="G6" s="11">
        <v>18.829999999999998</v>
      </c>
      <c r="H6" s="11">
        <v>26.05</v>
      </c>
      <c r="I6" s="11">
        <v>5.08</v>
      </c>
      <c r="J6" s="11">
        <v>17.21</v>
      </c>
      <c r="K6">
        <f t="shared" si="0"/>
        <v>6.25E-2</v>
      </c>
      <c r="L6">
        <v>1</v>
      </c>
      <c r="N6">
        <v>7.38</v>
      </c>
      <c r="O6">
        <v>9.82</v>
      </c>
      <c r="P6">
        <v>9.43</v>
      </c>
      <c r="Q6">
        <v>9.7200000000000006</v>
      </c>
      <c r="R6">
        <v>9.39</v>
      </c>
      <c r="S6">
        <v>8.1</v>
      </c>
      <c r="T6">
        <v>10.83</v>
      </c>
      <c r="U6">
        <v>11.81</v>
      </c>
      <c r="V6">
        <v>11.46</v>
      </c>
      <c r="W6">
        <v>10.72</v>
      </c>
      <c r="X6">
        <v>7.99</v>
      </c>
      <c r="Y6">
        <v>7.09</v>
      </c>
      <c r="Z6">
        <v>6.76</v>
      </c>
      <c r="AA6">
        <v>7.37</v>
      </c>
      <c r="AB6">
        <v>7.12</v>
      </c>
      <c r="AC6">
        <v>7</v>
      </c>
    </row>
    <row r="7" spans="2:29" x14ac:dyDescent="0.25">
      <c r="B7" s="5">
        <v>1973</v>
      </c>
      <c r="C7" s="11">
        <v>16.559999999999999</v>
      </c>
      <c r="D7" s="11">
        <v>3.1</v>
      </c>
      <c r="E7" s="11">
        <v>2.14</v>
      </c>
      <c r="F7" s="11">
        <v>9.39</v>
      </c>
      <c r="G7" s="11">
        <v>20.36</v>
      </c>
      <c r="H7" s="11">
        <v>23.95</v>
      </c>
      <c r="I7" s="11">
        <v>6.19</v>
      </c>
      <c r="J7" s="11">
        <v>18.309999999999999</v>
      </c>
      <c r="K7">
        <f t="shared" si="0"/>
        <v>6.25E-2</v>
      </c>
      <c r="L7">
        <v>1</v>
      </c>
      <c r="M7" t="s">
        <v>11</v>
      </c>
      <c r="N7">
        <v>19.86</v>
      </c>
      <c r="O7">
        <v>19.11</v>
      </c>
      <c r="P7">
        <v>17.87</v>
      </c>
      <c r="Q7">
        <v>18.829999999999998</v>
      </c>
      <c r="R7">
        <v>20.36</v>
      </c>
      <c r="S7">
        <v>25.05</v>
      </c>
      <c r="T7">
        <v>22.07</v>
      </c>
      <c r="U7">
        <v>24.1</v>
      </c>
      <c r="V7">
        <v>24.45</v>
      </c>
      <c r="W7">
        <v>23.16</v>
      </c>
      <c r="X7">
        <v>23.04</v>
      </c>
      <c r="Y7">
        <v>23.59</v>
      </c>
      <c r="Z7">
        <v>23.94</v>
      </c>
      <c r="AA7">
        <v>25.04</v>
      </c>
      <c r="AB7">
        <v>23.4</v>
      </c>
      <c r="AC7">
        <v>24</v>
      </c>
    </row>
    <row r="8" spans="2:29" x14ac:dyDescent="0.25">
      <c r="B8" s="5">
        <v>1974</v>
      </c>
      <c r="C8" s="11">
        <v>13.09</v>
      </c>
      <c r="D8" s="11">
        <v>2.64</v>
      </c>
      <c r="E8" s="11">
        <v>2.44</v>
      </c>
      <c r="F8" s="11">
        <v>8.1</v>
      </c>
      <c r="G8" s="11">
        <v>25.05</v>
      </c>
      <c r="H8" s="11">
        <v>19.48</v>
      </c>
      <c r="I8" s="11">
        <v>11.61</v>
      </c>
      <c r="J8" s="11">
        <v>17.59</v>
      </c>
      <c r="K8">
        <f t="shared" si="0"/>
        <v>6.25E-2</v>
      </c>
      <c r="L8">
        <v>1</v>
      </c>
      <c r="N8">
        <v>25.45</v>
      </c>
      <c r="O8">
        <v>26.58</v>
      </c>
      <c r="P8">
        <v>25.94</v>
      </c>
      <c r="Q8">
        <v>26.05</v>
      </c>
      <c r="R8">
        <v>23.95</v>
      </c>
      <c r="S8">
        <v>19.48</v>
      </c>
      <c r="T8">
        <v>22.13</v>
      </c>
      <c r="U8">
        <v>22.39</v>
      </c>
      <c r="V8">
        <v>23.07</v>
      </c>
      <c r="W8">
        <v>24.17</v>
      </c>
      <c r="X8">
        <v>19.53</v>
      </c>
      <c r="Y8">
        <v>17.61</v>
      </c>
      <c r="Z8">
        <v>18.04</v>
      </c>
      <c r="AA8">
        <v>18.11</v>
      </c>
      <c r="AB8">
        <v>19.170000000000002</v>
      </c>
      <c r="AC8">
        <v>20</v>
      </c>
    </row>
    <row r="9" spans="2:29" x14ac:dyDescent="0.25">
      <c r="B9" s="5">
        <v>1975</v>
      </c>
      <c r="C9" s="11">
        <v>13.43</v>
      </c>
      <c r="D9" s="11">
        <v>2.42</v>
      </c>
      <c r="E9" s="11">
        <v>2.4500000000000002</v>
      </c>
      <c r="F9" s="11">
        <v>10.83</v>
      </c>
      <c r="G9" s="11">
        <v>22.07</v>
      </c>
      <c r="H9" s="11">
        <v>22.13</v>
      </c>
      <c r="I9" s="11">
        <v>11.17</v>
      </c>
      <c r="J9" s="11">
        <v>15.49</v>
      </c>
      <c r="K9">
        <f t="shared" si="0"/>
        <v>6.25E-2</v>
      </c>
      <c r="L9">
        <v>1</v>
      </c>
      <c r="N9">
        <v>5.34</v>
      </c>
      <c r="O9">
        <v>5.01</v>
      </c>
      <c r="P9">
        <v>5.4</v>
      </c>
      <c r="Q9">
        <v>5.08</v>
      </c>
      <c r="R9">
        <v>6.19</v>
      </c>
      <c r="S9">
        <v>11.61</v>
      </c>
      <c r="T9">
        <v>11.17</v>
      </c>
      <c r="U9">
        <v>11.31</v>
      </c>
      <c r="V9">
        <v>11.16</v>
      </c>
      <c r="W9">
        <v>9.64</v>
      </c>
      <c r="X9">
        <v>12.6</v>
      </c>
      <c r="Y9">
        <v>16.670000000000002</v>
      </c>
      <c r="Z9">
        <v>15.42</v>
      </c>
      <c r="AA9">
        <v>14.71</v>
      </c>
      <c r="AB9">
        <v>11.86</v>
      </c>
      <c r="AC9">
        <v>12</v>
      </c>
    </row>
    <row r="10" spans="2:29" x14ac:dyDescent="0.25">
      <c r="B10" s="5">
        <v>1976</v>
      </c>
      <c r="C10" s="11">
        <v>9.83</v>
      </c>
      <c r="D10" s="11">
        <v>2.46</v>
      </c>
      <c r="E10" s="11">
        <v>1.79</v>
      </c>
      <c r="F10" s="11">
        <v>11.81</v>
      </c>
      <c r="G10" s="11">
        <v>24.1</v>
      </c>
      <c r="H10" s="11">
        <v>22.39</v>
      </c>
      <c r="I10" s="11">
        <v>11.31</v>
      </c>
      <c r="J10" s="11">
        <v>16.3</v>
      </c>
      <c r="K10">
        <f t="shared" si="0"/>
        <v>6.25E-2</v>
      </c>
      <c r="L10">
        <v>1</v>
      </c>
      <c r="N10">
        <v>19.21</v>
      </c>
      <c r="O10">
        <v>18.399999999999999</v>
      </c>
      <c r="P10">
        <v>16.88</v>
      </c>
      <c r="Q10">
        <v>17.21</v>
      </c>
      <c r="R10">
        <v>18.309999999999999</v>
      </c>
      <c r="S10">
        <v>17.59</v>
      </c>
      <c r="T10">
        <v>15.49</v>
      </c>
      <c r="U10">
        <v>16.3</v>
      </c>
      <c r="V10">
        <v>15.77</v>
      </c>
      <c r="W10">
        <v>16.2</v>
      </c>
      <c r="X10">
        <v>17.87</v>
      </c>
      <c r="Y10">
        <v>15.72</v>
      </c>
      <c r="Z10">
        <v>16.54</v>
      </c>
      <c r="AA10">
        <v>17.18</v>
      </c>
      <c r="AB10">
        <v>18.97</v>
      </c>
      <c r="AC10">
        <v>17</v>
      </c>
    </row>
    <row r="11" spans="2:29" x14ac:dyDescent="0.25">
      <c r="B11" s="5">
        <v>1977</v>
      </c>
      <c r="C11" s="11">
        <v>9.4600000000000009</v>
      </c>
      <c r="D11" s="11">
        <v>2.33</v>
      </c>
      <c r="E11" s="11">
        <v>2.2999999999999998</v>
      </c>
      <c r="F11" s="11">
        <v>11.46</v>
      </c>
      <c r="G11" s="11">
        <v>24.45</v>
      </c>
      <c r="H11" s="11">
        <v>23.07</v>
      </c>
      <c r="I11" s="11">
        <v>11.16</v>
      </c>
      <c r="J11" s="11">
        <v>15.77</v>
      </c>
      <c r="K11">
        <f t="shared" si="0"/>
        <v>6.25E-2</v>
      </c>
      <c r="L11">
        <v>1</v>
      </c>
    </row>
    <row r="12" spans="2:29" x14ac:dyDescent="0.25">
      <c r="B12" s="5">
        <v>1978</v>
      </c>
      <c r="C12" s="11">
        <v>10.93</v>
      </c>
      <c r="D12" s="11">
        <v>2.95</v>
      </c>
      <c r="E12" s="11">
        <v>2.25</v>
      </c>
      <c r="F12" s="11">
        <v>10.72</v>
      </c>
      <c r="G12" s="11">
        <v>23.16</v>
      </c>
      <c r="H12" s="11">
        <v>24.17</v>
      </c>
      <c r="I12" s="11">
        <v>9.64</v>
      </c>
      <c r="J12" s="11">
        <v>16.2</v>
      </c>
      <c r="K12">
        <f t="shared" si="0"/>
        <v>6.25E-2</v>
      </c>
      <c r="L12">
        <v>1</v>
      </c>
    </row>
    <row r="13" spans="2:29" x14ac:dyDescent="0.25">
      <c r="B13" s="3">
        <v>1979</v>
      </c>
      <c r="C13" s="12">
        <v>13.02</v>
      </c>
      <c r="D13" s="12">
        <v>3.74</v>
      </c>
      <c r="E13" s="12">
        <v>2.21</v>
      </c>
      <c r="F13" s="12">
        <v>7.99</v>
      </c>
      <c r="G13" s="12">
        <v>23.04</v>
      </c>
      <c r="H13" s="12">
        <v>19.53</v>
      </c>
      <c r="I13" s="12">
        <v>12.6</v>
      </c>
      <c r="J13" s="12">
        <v>17.87</v>
      </c>
      <c r="K13">
        <f t="shared" si="0"/>
        <v>6.25E-2</v>
      </c>
      <c r="L13">
        <v>1</v>
      </c>
    </row>
    <row r="14" spans="2:29" x14ac:dyDescent="0.25">
      <c r="B14" s="5">
        <v>1980</v>
      </c>
      <c r="C14" s="11">
        <v>13.43</v>
      </c>
      <c r="D14" s="11">
        <v>3.6</v>
      </c>
      <c r="E14" s="11">
        <v>2.29</v>
      </c>
      <c r="F14" s="11">
        <v>7.09</v>
      </c>
      <c r="G14" s="11">
        <v>23.59</v>
      </c>
      <c r="H14" s="11">
        <v>17.61</v>
      </c>
      <c r="I14" s="11">
        <v>16.670000000000002</v>
      </c>
      <c r="J14" s="11">
        <v>15.72</v>
      </c>
      <c r="K14">
        <f t="shared" si="0"/>
        <v>6.25E-2</v>
      </c>
      <c r="L14">
        <v>1</v>
      </c>
    </row>
    <row r="15" spans="2:29" x14ac:dyDescent="0.25">
      <c r="B15" s="5">
        <v>1981</v>
      </c>
      <c r="C15" s="11">
        <v>13.37</v>
      </c>
      <c r="D15" s="11">
        <v>3.35</v>
      </c>
      <c r="E15" s="11">
        <v>2.58</v>
      </c>
      <c r="F15" s="11">
        <v>6.76</v>
      </c>
      <c r="G15" s="11">
        <v>23.94</v>
      </c>
      <c r="H15" s="11">
        <v>18.04</v>
      </c>
      <c r="I15" s="11">
        <v>15.42</v>
      </c>
      <c r="J15" s="11">
        <v>16.54</v>
      </c>
      <c r="K15">
        <f t="shared" si="0"/>
        <v>6.25E-2</v>
      </c>
      <c r="L15">
        <v>1</v>
      </c>
      <c r="N15" t="s">
        <v>12</v>
      </c>
    </row>
    <row r="16" spans="2:29" x14ac:dyDescent="0.25">
      <c r="B16" s="5">
        <v>1982</v>
      </c>
      <c r="C16" s="11">
        <v>11.75</v>
      </c>
      <c r="D16" s="11">
        <v>2.74</v>
      </c>
      <c r="E16" s="11">
        <v>3.11</v>
      </c>
      <c r="F16" s="11">
        <v>7.37</v>
      </c>
      <c r="G16" s="11">
        <v>25.04</v>
      </c>
      <c r="H16" s="11">
        <v>18.11</v>
      </c>
      <c r="I16" s="11">
        <v>14.71</v>
      </c>
      <c r="J16" s="11">
        <v>17.18</v>
      </c>
      <c r="K16">
        <f t="shared" si="0"/>
        <v>6.25E-2</v>
      </c>
      <c r="L16">
        <v>1</v>
      </c>
      <c r="N16">
        <f>1/16</f>
        <v>6.25E-2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</row>
    <row r="17" spans="2:29" x14ac:dyDescent="0.25">
      <c r="B17" s="5">
        <v>1983</v>
      </c>
      <c r="C17" s="11">
        <v>12.59</v>
      </c>
      <c r="D17" s="11">
        <v>3.05</v>
      </c>
      <c r="E17" s="11">
        <v>3.85</v>
      </c>
      <c r="F17" s="11">
        <v>7.12</v>
      </c>
      <c r="G17" s="11">
        <v>23.4</v>
      </c>
      <c r="H17" s="11">
        <v>19.170000000000002</v>
      </c>
      <c r="I17" s="11">
        <v>11.86</v>
      </c>
      <c r="J17" s="11">
        <v>18.97</v>
      </c>
      <c r="K17">
        <f t="shared" si="0"/>
        <v>6.25E-2</v>
      </c>
      <c r="L17">
        <v>1</v>
      </c>
      <c r="N17">
        <v>0</v>
      </c>
      <c r="O17">
        <f>1/16</f>
        <v>6.25E-2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</row>
    <row r="18" spans="2:29" x14ac:dyDescent="0.25">
      <c r="B18" s="5">
        <v>1984</v>
      </c>
      <c r="C18" s="11">
        <v>13</v>
      </c>
      <c r="D18" s="11">
        <v>3</v>
      </c>
      <c r="E18" s="11">
        <v>4</v>
      </c>
      <c r="F18" s="11">
        <v>7</v>
      </c>
      <c r="G18" s="11">
        <v>24</v>
      </c>
      <c r="H18" s="11">
        <v>20</v>
      </c>
      <c r="I18" s="11">
        <v>12</v>
      </c>
      <c r="J18" s="11">
        <v>17</v>
      </c>
      <c r="K18">
        <f t="shared" si="0"/>
        <v>6.25E-2</v>
      </c>
      <c r="L18">
        <v>1</v>
      </c>
      <c r="N18">
        <v>0</v>
      </c>
      <c r="O18">
        <v>0</v>
      </c>
      <c r="P18">
        <f>1/16</f>
        <v>6.25E-2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</row>
    <row r="19" spans="2:29" x14ac:dyDescent="0.25">
      <c r="B19" s="1" t="s">
        <v>13</v>
      </c>
      <c r="C19" s="2">
        <f>AVERAGE(C2:C18)</f>
        <v>13.853750000000002</v>
      </c>
      <c r="D19" s="2">
        <f>AVERAGE(D2:D18)</f>
        <v>3.1350000000000002</v>
      </c>
      <c r="E19" s="2">
        <f t="shared" ref="E19:J19" si="1">AVERAGE(E2:E18)</f>
        <v>2.3043749999999998</v>
      </c>
      <c r="F19" s="2">
        <f t="shared" si="1"/>
        <v>8.8743750000000006</v>
      </c>
      <c r="G19" s="2">
        <f t="shared" si="1"/>
        <v>22.366874999999997</v>
      </c>
      <c r="H19" s="2">
        <f t="shared" si="1"/>
        <v>21.979375000000005</v>
      </c>
      <c r="I19" s="2">
        <f t="shared" si="1"/>
        <v>10.323125000000001</v>
      </c>
      <c r="J19" s="2">
        <f t="shared" si="1"/>
        <v>17.164999999999999</v>
      </c>
      <c r="N19">
        <v>0</v>
      </c>
      <c r="O19">
        <v>0</v>
      </c>
      <c r="P19">
        <v>0</v>
      </c>
      <c r="Q19">
        <f>1/16</f>
        <v>6.25E-2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 s="6">
        <v>0</v>
      </c>
      <c r="AB19" s="6">
        <v>0</v>
      </c>
      <c r="AC19" s="6">
        <v>0</v>
      </c>
    </row>
    <row r="20" spans="2:29" x14ac:dyDescent="0.25">
      <c r="B20" s="1" t="s">
        <v>14</v>
      </c>
      <c r="C20" s="2">
        <f t="shared" ref="C20:J20" si="2">VAR(C3:C18)</f>
        <v>8.4236116666666021</v>
      </c>
      <c r="D20" s="2">
        <f t="shared" si="2"/>
        <v>0.28243999999999875</v>
      </c>
      <c r="E20" s="2">
        <f t="shared" si="2"/>
        <v>0.71387958333333468</v>
      </c>
      <c r="F20" s="2">
        <f t="shared" si="2"/>
        <v>2.9894529166666719</v>
      </c>
      <c r="G20" s="2">
        <f t="shared" si="2"/>
        <v>5.6142629166667879</v>
      </c>
      <c r="H20" s="2">
        <f t="shared" si="2"/>
        <v>9.9446329166665244</v>
      </c>
      <c r="I20" s="2">
        <f t="shared" si="2"/>
        <v>14.816596249999975</v>
      </c>
      <c r="J20" s="2">
        <f t="shared" si="2"/>
        <v>1.3316266666666663</v>
      </c>
      <c r="N20">
        <v>0</v>
      </c>
      <c r="O20">
        <v>0</v>
      </c>
      <c r="P20">
        <v>0</v>
      </c>
      <c r="Q20">
        <v>0</v>
      </c>
      <c r="R20">
        <f>1/16</f>
        <v>6.25E-2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 s="6">
        <v>0</v>
      </c>
      <c r="AB20" s="6">
        <v>0</v>
      </c>
      <c r="AC20" s="6">
        <v>0</v>
      </c>
    </row>
    <row r="21" spans="2:29" x14ac:dyDescent="0.25">
      <c r="B21" s="1" t="s">
        <v>15</v>
      </c>
      <c r="C21" s="2">
        <f t="shared" ref="C21:J21" si="3">_xlfn.VAR.P(C3:C18)</f>
        <v>7.8971359374999395</v>
      </c>
      <c r="D21" s="2">
        <f t="shared" si="3"/>
        <v>0.26478749999999884</v>
      </c>
      <c r="E21" s="2">
        <f t="shared" si="3"/>
        <v>0.6692621093750013</v>
      </c>
      <c r="F21" s="2">
        <f t="shared" si="3"/>
        <v>2.8026121093750049</v>
      </c>
      <c r="G21" s="2">
        <f t="shared" si="3"/>
        <v>5.2633714843751136</v>
      </c>
      <c r="H21" s="2">
        <f t="shared" si="3"/>
        <v>9.3230933593748659</v>
      </c>
      <c r="I21" s="2">
        <f t="shared" si="3"/>
        <v>13.890558984374977</v>
      </c>
      <c r="J21" s="2">
        <f t="shared" si="3"/>
        <v>1.2483999999999997</v>
      </c>
      <c r="K21" t="s">
        <v>16</v>
      </c>
      <c r="N21">
        <v>0</v>
      </c>
      <c r="O21">
        <v>0</v>
      </c>
      <c r="P21">
        <v>0</v>
      </c>
      <c r="Q21">
        <v>0</v>
      </c>
      <c r="R21">
        <v>0</v>
      </c>
      <c r="S21">
        <f>1/16</f>
        <v>6.25E-2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 s="6">
        <v>0</v>
      </c>
      <c r="AB21" s="6">
        <v>0</v>
      </c>
      <c r="AC21" s="6">
        <v>0</v>
      </c>
    </row>
    <row r="22" spans="2:29" x14ac:dyDescent="0.25">
      <c r="B22" s="1" t="s">
        <v>17</v>
      </c>
      <c r="C22" s="2">
        <f t="shared" ref="C22:J22" si="4">_xlfn.VAR.S(C3:C18)</f>
        <v>8.4236116666666021</v>
      </c>
      <c r="D22" s="2">
        <f t="shared" si="4"/>
        <v>0.28243999999999875</v>
      </c>
      <c r="E22" s="2">
        <f t="shared" si="4"/>
        <v>0.71387958333333468</v>
      </c>
      <c r="F22" s="2">
        <f t="shared" si="4"/>
        <v>2.9894529166666719</v>
      </c>
      <c r="G22" s="2">
        <f t="shared" si="4"/>
        <v>5.6142629166667879</v>
      </c>
      <c r="H22" s="2">
        <f t="shared" si="4"/>
        <v>9.9446329166665244</v>
      </c>
      <c r="I22" s="2">
        <f t="shared" si="4"/>
        <v>14.816596249999975</v>
      </c>
      <c r="J22" s="2">
        <f t="shared" si="4"/>
        <v>1.3316266666666663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f>1/16</f>
        <v>6.25E-2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 s="6">
        <v>0</v>
      </c>
      <c r="AB22" s="6">
        <v>0</v>
      </c>
      <c r="AC22" s="6">
        <v>0</v>
      </c>
    </row>
    <row r="23" spans="2:29" x14ac:dyDescent="0.25">
      <c r="B23" s="1" t="s">
        <v>18</v>
      </c>
      <c r="C23" s="2">
        <f t="shared" ref="C23:J23" si="5">VARA(C3:C18)</f>
        <v>8.4236116666666021</v>
      </c>
      <c r="D23" s="2">
        <f t="shared" si="5"/>
        <v>0.28243999999999875</v>
      </c>
      <c r="E23" s="2">
        <f t="shared" si="5"/>
        <v>0.71387958333333468</v>
      </c>
      <c r="F23" s="2">
        <f t="shared" si="5"/>
        <v>2.9894529166666719</v>
      </c>
      <c r="G23" s="2">
        <f t="shared" si="5"/>
        <v>5.6142629166667879</v>
      </c>
      <c r="H23" s="2">
        <f t="shared" si="5"/>
        <v>9.9446329166665244</v>
      </c>
      <c r="I23" s="2">
        <f t="shared" si="5"/>
        <v>14.816596249999975</v>
      </c>
      <c r="J23" s="2">
        <f t="shared" si="5"/>
        <v>1.3316266666666663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f>1/16</f>
        <v>6.25E-2</v>
      </c>
      <c r="V23">
        <v>0</v>
      </c>
      <c r="W23">
        <v>0</v>
      </c>
      <c r="X23">
        <v>0</v>
      </c>
      <c r="Y23">
        <v>0</v>
      </c>
      <c r="Z23">
        <v>0</v>
      </c>
      <c r="AA23" s="6">
        <v>0</v>
      </c>
      <c r="AB23" s="6">
        <v>0</v>
      </c>
      <c r="AC23" s="6">
        <v>0</v>
      </c>
    </row>
    <row r="24" spans="2:29" x14ac:dyDescent="0.25">
      <c r="B24" s="1" t="s">
        <v>19</v>
      </c>
      <c r="C24" s="2">
        <f t="shared" ref="C24:J24" si="6">VARP(C3:C18)</f>
        <v>7.8971359374999395</v>
      </c>
      <c r="D24" s="2">
        <f t="shared" si="6"/>
        <v>0.26478749999999884</v>
      </c>
      <c r="E24" s="2">
        <f t="shared" si="6"/>
        <v>0.6692621093750013</v>
      </c>
      <c r="F24" s="2">
        <f t="shared" si="6"/>
        <v>2.8026121093750049</v>
      </c>
      <c r="G24" s="2">
        <f t="shared" si="6"/>
        <v>5.2633714843751136</v>
      </c>
      <c r="H24" s="2">
        <f t="shared" si="6"/>
        <v>9.3230933593748659</v>
      </c>
      <c r="I24" s="2">
        <f t="shared" si="6"/>
        <v>13.890558984374977</v>
      </c>
      <c r="J24" s="2">
        <f t="shared" si="6"/>
        <v>1.2483999999999997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f>1/16</f>
        <v>6.25E-2</v>
      </c>
      <c r="W24">
        <v>0</v>
      </c>
      <c r="X24">
        <v>0</v>
      </c>
      <c r="Y24">
        <v>0</v>
      </c>
      <c r="Z24">
        <v>0</v>
      </c>
      <c r="AA24" s="6">
        <v>0</v>
      </c>
      <c r="AB24" s="6">
        <v>0</v>
      </c>
      <c r="AC24" s="6">
        <v>0</v>
      </c>
    </row>
    <row r="25" spans="2:29" x14ac:dyDescent="0.25">
      <c r="B25" s="1" t="s">
        <v>20</v>
      </c>
      <c r="C25" s="2">
        <f t="shared" ref="C25:J25" si="7">VARPA(C3:C18)</f>
        <v>7.8971359374999395</v>
      </c>
      <c r="D25" s="2">
        <f t="shared" si="7"/>
        <v>0.26478749999999884</v>
      </c>
      <c r="E25" s="2">
        <f t="shared" si="7"/>
        <v>0.6692621093750013</v>
      </c>
      <c r="F25" s="2">
        <f t="shared" si="7"/>
        <v>2.8026121093750049</v>
      </c>
      <c r="G25" s="2">
        <f t="shared" si="7"/>
        <v>5.2633714843751136</v>
      </c>
      <c r="H25" s="2">
        <f t="shared" si="7"/>
        <v>9.3230933593748659</v>
      </c>
      <c r="I25" s="2">
        <f t="shared" si="7"/>
        <v>13.890558984374977</v>
      </c>
      <c r="J25" s="2">
        <f t="shared" si="7"/>
        <v>1.2483999999999997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f>1/16</f>
        <v>6.25E-2</v>
      </c>
      <c r="X25">
        <v>0</v>
      </c>
      <c r="Y25">
        <v>0</v>
      </c>
      <c r="Z25">
        <v>0</v>
      </c>
      <c r="AA25" s="6">
        <v>0</v>
      </c>
      <c r="AB25" s="6">
        <v>0</v>
      </c>
      <c r="AC25" s="6">
        <v>0</v>
      </c>
    </row>
    <row r="26" spans="2:29" x14ac:dyDescent="0.25"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f>1/16</f>
        <v>6.25E-2</v>
      </c>
      <c r="Y26">
        <v>0</v>
      </c>
      <c r="Z26">
        <v>0</v>
      </c>
      <c r="AA26" s="6">
        <v>0</v>
      </c>
      <c r="AB26" s="6">
        <v>0</v>
      </c>
      <c r="AC26" s="6">
        <v>0</v>
      </c>
    </row>
    <row r="27" spans="2:29" x14ac:dyDescent="0.25"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f>1/16</f>
        <v>6.25E-2</v>
      </c>
      <c r="Z27">
        <v>0</v>
      </c>
      <c r="AA27" s="6">
        <v>0</v>
      </c>
      <c r="AB27" s="6">
        <v>0</v>
      </c>
      <c r="AC27" s="6">
        <v>0</v>
      </c>
    </row>
    <row r="28" spans="2:29" x14ac:dyDescent="0.25"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f>1/16</f>
        <v>6.25E-2</v>
      </c>
      <c r="AA28" s="6">
        <v>0</v>
      </c>
      <c r="AB28" s="6">
        <v>0</v>
      </c>
      <c r="AC28" s="6">
        <v>0</v>
      </c>
    </row>
    <row r="29" spans="2:29" x14ac:dyDescent="0.25"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f>1/16</f>
        <v>6.25E-2</v>
      </c>
      <c r="AB29" s="6">
        <v>0</v>
      </c>
      <c r="AC29" s="6">
        <v>0</v>
      </c>
    </row>
    <row r="30" spans="2:29" x14ac:dyDescent="0.25">
      <c r="B30" s="1" t="s">
        <v>1</v>
      </c>
      <c r="C30" s="7" t="s">
        <v>21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f>1/16</f>
        <v>6.25E-2</v>
      </c>
      <c r="AC30" s="6">
        <v>0</v>
      </c>
    </row>
    <row r="31" spans="2:29" x14ac:dyDescent="0.25">
      <c r="B31" s="1" t="s">
        <v>2</v>
      </c>
      <c r="C31" s="7" t="s">
        <v>22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f>1/16</f>
        <v>6.25E-2</v>
      </c>
    </row>
    <row r="32" spans="2:29" x14ac:dyDescent="0.25">
      <c r="B32" s="1" t="s">
        <v>3</v>
      </c>
      <c r="C32" s="7" t="s">
        <v>23</v>
      </c>
    </row>
    <row r="33" spans="2:29" x14ac:dyDescent="0.25">
      <c r="B33" s="1" t="s">
        <v>24</v>
      </c>
      <c r="C33" s="7" t="s">
        <v>25</v>
      </c>
      <c r="N33" t="s">
        <v>26</v>
      </c>
    </row>
    <row r="34" spans="2:29" x14ac:dyDescent="0.25">
      <c r="B34" s="1" t="s">
        <v>5</v>
      </c>
      <c r="C34" s="7" t="s">
        <v>27</v>
      </c>
      <c r="N34">
        <f t="array" ref="N34:AC41">MMULT(N3:AC10,N16:AC31)</f>
        <v>1.120625</v>
      </c>
      <c r="O34">
        <v>1.0131250000000001</v>
      </c>
      <c r="P34">
        <v>1.1881250000000001</v>
      </c>
      <c r="Q34">
        <v>1.128125</v>
      </c>
      <c r="R34">
        <v>1.0349999999999999</v>
      </c>
      <c r="S34">
        <v>0.81812499999999999</v>
      </c>
      <c r="T34">
        <v>0.83937499999999998</v>
      </c>
      <c r="U34">
        <v>0.614375</v>
      </c>
      <c r="V34">
        <v>0.59125000000000005</v>
      </c>
      <c r="W34">
        <v>0.68312499999999998</v>
      </c>
      <c r="X34">
        <v>0.81374999999999997</v>
      </c>
      <c r="Y34">
        <v>0.83937499999999998</v>
      </c>
      <c r="Z34">
        <v>0.83562499999999995</v>
      </c>
      <c r="AA34">
        <v>0.734375</v>
      </c>
      <c r="AB34">
        <v>0.78687499999999999</v>
      </c>
      <c r="AC34">
        <v>0.8125</v>
      </c>
    </row>
    <row r="35" spans="2:29" x14ac:dyDescent="0.25">
      <c r="B35" s="1" t="s">
        <v>6</v>
      </c>
      <c r="C35" s="7" t="s">
        <v>28</v>
      </c>
      <c r="N35">
        <v>0.2475</v>
      </c>
      <c r="O35">
        <v>0.24562500000000001</v>
      </c>
      <c r="P35">
        <v>0.2225</v>
      </c>
      <c r="Q35">
        <v>0.208125</v>
      </c>
      <c r="R35">
        <v>0.19375000000000001</v>
      </c>
      <c r="S35">
        <v>0.16500000000000001</v>
      </c>
      <c r="T35">
        <v>0.15125</v>
      </c>
      <c r="U35">
        <v>0.15375</v>
      </c>
      <c r="V35">
        <v>0.145625</v>
      </c>
      <c r="W35">
        <v>0.18437500000000001</v>
      </c>
      <c r="X35">
        <v>0.23375000000000001</v>
      </c>
      <c r="Y35">
        <v>0.22500000000000001</v>
      </c>
      <c r="Z35">
        <v>0.20937500000000001</v>
      </c>
      <c r="AA35">
        <v>0.17125000000000001</v>
      </c>
      <c r="AB35">
        <v>0.19062499999999999</v>
      </c>
      <c r="AC35">
        <v>0.1875</v>
      </c>
    </row>
    <row r="36" spans="2:29" x14ac:dyDescent="0.25">
      <c r="B36" s="1" t="s">
        <v>7</v>
      </c>
      <c r="C36" s="7" t="s">
        <v>29</v>
      </c>
      <c r="N36">
        <v>5.5E-2</v>
      </c>
      <c r="O36">
        <v>5.8749999999999997E-2</v>
      </c>
      <c r="P36">
        <v>0.119375</v>
      </c>
      <c r="Q36">
        <v>0.108125</v>
      </c>
      <c r="R36">
        <v>0.13375000000000001</v>
      </c>
      <c r="S36">
        <v>0.1525</v>
      </c>
      <c r="T36">
        <v>0.15312500000000001</v>
      </c>
      <c r="U36">
        <v>0.111875</v>
      </c>
      <c r="V36">
        <v>0.14374999999999999</v>
      </c>
      <c r="W36">
        <v>0.140625</v>
      </c>
      <c r="X36">
        <v>0.138125</v>
      </c>
      <c r="Y36">
        <v>0.143125</v>
      </c>
      <c r="Z36">
        <v>0.16125</v>
      </c>
      <c r="AA36">
        <v>0.19437499999999999</v>
      </c>
      <c r="AB36">
        <v>0.24062500000000001</v>
      </c>
      <c r="AC36">
        <v>0.25</v>
      </c>
    </row>
    <row r="37" spans="2:29" x14ac:dyDescent="0.25">
      <c r="B37" s="1" t="s">
        <v>8</v>
      </c>
      <c r="C37" s="7" t="s">
        <v>30</v>
      </c>
      <c r="N37">
        <v>0.46124999999999999</v>
      </c>
      <c r="O37">
        <v>0.61375000000000002</v>
      </c>
      <c r="P37">
        <v>0.58937499999999998</v>
      </c>
      <c r="Q37">
        <v>0.60750000000000004</v>
      </c>
      <c r="R37">
        <v>0.58687500000000004</v>
      </c>
      <c r="S37">
        <v>0.50624999999999998</v>
      </c>
      <c r="T37">
        <v>0.676875</v>
      </c>
      <c r="U37">
        <v>0.73812500000000003</v>
      </c>
      <c r="V37">
        <v>0.71625000000000005</v>
      </c>
      <c r="W37">
        <v>0.67</v>
      </c>
      <c r="X37">
        <v>0.49937500000000001</v>
      </c>
      <c r="Y37">
        <v>0.44312499999999999</v>
      </c>
      <c r="Z37">
        <v>0.42249999999999999</v>
      </c>
      <c r="AA37">
        <v>0.46062500000000001</v>
      </c>
      <c r="AB37">
        <v>0.44500000000000001</v>
      </c>
      <c r="AC37">
        <v>0.4375</v>
      </c>
    </row>
    <row r="38" spans="2:29" x14ac:dyDescent="0.25">
      <c r="N38">
        <v>1.24125</v>
      </c>
      <c r="O38">
        <v>1.194375</v>
      </c>
      <c r="P38">
        <v>1.1168750000000001</v>
      </c>
      <c r="Q38">
        <v>1.1768749999999999</v>
      </c>
      <c r="R38">
        <v>1.2725</v>
      </c>
      <c r="S38">
        <v>1.565625</v>
      </c>
      <c r="T38">
        <v>1.379375</v>
      </c>
      <c r="U38">
        <v>1.5062500000000001</v>
      </c>
      <c r="V38">
        <v>1.528125</v>
      </c>
      <c r="W38">
        <v>1.4475</v>
      </c>
      <c r="X38">
        <v>1.44</v>
      </c>
      <c r="Y38">
        <v>1.474375</v>
      </c>
      <c r="Z38">
        <v>1.4962500000000001</v>
      </c>
      <c r="AA38">
        <v>1.5649999999999999</v>
      </c>
      <c r="AB38">
        <v>1.4624999999999999</v>
      </c>
      <c r="AC38">
        <v>1.5</v>
      </c>
    </row>
    <row r="39" spans="2:29" x14ac:dyDescent="0.25">
      <c r="B39" s="1" t="s">
        <v>31</v>
      </c>
      <c r="C39" s="4" t="s">
        <v>1</v>
      </c>
      <c r="D39" s="8" t="s">
        <v>2</v>
      </c>
      <c r="E39" s="8" t="s">
        <v>3</v>
      </c>
      <c r="F39" s="8" t="s">
        <v>4</v>
      </c>
      <c r="G39" s="8" t="s">
        <v>5</v>
      </c>
      <c r="H39" s="8" t="s">
        <v>6</v>
      </c>
      <c r="I39" s="8" t="s">
        <v>7</v>
      </c>
      <c r="J39" s="8" t="s">
        <v>8</v>
      </c>
      <c r="N39">
        <v>1.590625</v>
      </c>
      <c r="O39">
        <v>1.6612499999999999</v>
      </c>
      <c r="P39">
        <v>1.6212500000000001</v>
      </c>
      <c r="Q39">
        <v>1.628125</v>
      </c>
      <c r="R39">
        <v>1.496875</v>
      </c>
      <c r="S39">
        <v>1.2175</v>
      </c>
      <c r="T39">
        <v>1.3831249999999999</v>
      </c>
      <c r="U39">
        <v>1.399375</v>
      </c>
      <c r="V39">
        <v>1.441875</v>
      </c>
      <c r="W39">
        <v>1.5106250000000001</v>
      </c>
      <c r="X39">
        <v>1.2206250000000001</v>
      </c>
      <c r="Y39">
        <v>1.100625</v>
      </c>
      <c r="Z39">
        <v>1.1274999999999999</v>
      </c>
      <c r="AA39">
        <v>1.131875</v>
      </c>
      <c r="AB39">
        <v>1.1981250000000001</v>
      </c>
      <c r="AC39">
        <v>1.25</v>
      </c>
    </row>
    <row r="40" spans="2:29" x14ac:dyDescent="0.25">
      <c r="B40" s="4" t="s">
        <v>1</v>
      </c>
      <c r="C40" s="2">
        <f>COVAR(C3:C18,C3:C18)</f>
        <v>7.8971359375000025</v>
      </c>
      <c r="D40" s="2">
        <f>COVAR(C3:C18,D3:D18)</f>
        <v>0.99213750000000001</v>
      </c>
      <c r="E40" s="2">
        <f>COVAR(C3:C18,E3:E18)</f>
        <v>-1.0606976562500001</v>
      </c>
      <c r="F40" s="2">
        <f>COVAR(C3:C18,F3:F18)</f>
        <v>-0.96014140624999966</v>
      </c>
      <c r="G40" s="2">
        <f>COVAR(C3:C18,G3:G18)</f>
        <v>-5.7428195312499994</v>
      </c>
      <c r="H40" s="2">
        <f>COVAR(H3:H18,H3:H18)</f>
        <v>9.3230933593749992</v>
      </c>
      <c r="I40" s="2">
        <f>COVAR(C3:C18,I3:I18)</f>
        <v>-7.3782304687500009</v>
      </c>
      <c r="J40" s="2">
        <f>COVAR(C3:C18,J3:J18)</f>
        <v>1.5022124999999995</v>
      </c>
      <c r="N40">
        <v>0.33374999999999999</v>
      </c>
      <c r="O40">
        <v>0.31312499999999999</v>
      </c>
      <c r="P40">
        <v>0.33750000000000002</v>
      </c>
      <c r="Q40">
        <v>0.3175</v>
      </c>
      <c r="R40">
        <v>0.38687500000000002</v>
      </c>
      <c r="S40">
        <v>0.72562499999999996</v>
      </c>
      <c r="T40">
        <v>0.698125</v>
      </c>
      <c r="U40">
        <v>0.70687500000000003</v>
      </c>
      <c r="V40">
        <v>0.69750000000000001</v>
      </c>
      <c r="W40">
        <v>0.60250000000000004</v>
      </c>
      <c r="X40">
        <v>0.78749999999999998</v>
      </c>
      <c r="Y40">
        <v>1.0418750000000001</v>
      </c>
      <c r="Z40">
        <v>0.96375</v>
      </c>
      <c r="AA40">
        <v>0.91937500000000005</v>
      </c>
      <c r="AB40">
        <v>0.74124999999999996</v>
      </c>
      <c r="AC40">
        <v>0.75</v>
      </c>
    </row>
    <row r="41" spans="2:29" x14ac:dyDescent="0.25">
      <c r="B41" s="8" t="s">
        <v>2</v>
      </c>
      <c r="C41" s="2">
        <f>COVAR(D3:D18,C3:C18)</f>
        <v>0.99213750000000001</v>
      </c>
      <c r="D41" s="2">
        <f>COVAR(D3:D18,D3:D18)</f>
        <v>0.26478750000000001</v>
      </c>
      <c r="E41" s="2">
        <f>COVAR(D3:D18,E3:E18)</f>
        <v>-0.18919687500000004</v>
      </c>
      <c r="F41" s="2">
        <f>COVAR($D3:$D18,F3:F18)</f>
        <v>-0.39627812500000004</v>
      </c>
      <c r="G41" s="2">
        <f>COVAR($D3:$D18,G3:G18)</f>
        <v>-0.70920937500000025</v>
      </c>
      <c r="H41" s="2">
        <f>COVAR($D3:$D18,H3:H18)</f>
        <v>0.38573437499999974</v>
      </c>
      <c r="I41" s="2">
        <f>COVAR($D3:$D18,I3:I18)</f>
        <v>-0.65164062500000008</v>
      </c>
      <c r="J41" s="2">
        <f>COVAR($D3:$D18,J3:J18)</f>
        <v>0.30451874999999995</v>
      </c>
      <c r="N41">
        <v>1.2006250000000001</v>
      </c>
      <c r="O41">
        <v>1.1499999999999999</v>
      </c>
      <c r="P41">
        <v>1.0549999999999999</v>
      </c>
      <c r="Q41">
        <v>1.0756250000000001</v>
      </c>
      <c r="R41">
        <v>1.1443749999999999</v>
      </c>
      <c r="S41">
        <v>1.099375</v>
      </c>
      <c r="T41">
        <v>0.96812500000000001</v>
      </c>
      <c r="U41">
        <v>1.01875</v>
      </c>
      <c r="V41">
        <v>0.98562499999999997</v>
      </c>
      <c r="W41">
        <v>1.0125</v>
      </c>
      <c r="X41">
        <v>1.1168750000000001</v>
      </c>
      <c r="Y41">
        <v>0.98250000000000004</v>
      </c>
      <c r="Z41">
        <v>1.0337499999999999</v>
      </c>
      <c r="AA41">
        <v>1.07375</v>
      </c>
      <c r="AB41">
        <v>1.1856249999999999</v>
      </c>
      <c r="AC41">
        <v>1.0625</v>
      </c>
    </row>
    <row r="42" spans="2:29" x14ac:dyDescent="0.25">
      <c r="B42" s="8" t="s">
        <v>3</v>
      </c>
      <c r="C42" s="2">
        <f t="shared" ref="C42:J42" si="8">COVAR($E3:$E18,C3:C18)</f>
        <v>-1.0606976562500001</v>
      </c>
      <c r="D42" s="2">
        <f t="shared" si="8"/>
        <v>-0.18919687500000004</v>
      </c>
      <c r="E42" s="2">
        <f t="shared" si="8"/>
        <v>0.66926210937500008</v>
      </c>
      <c r="F42" s="2">
        <f t="shared" si="8"/>
        <v>-0.56053789062500003</v>
      </c>
      <c r="G42" s="2">
        <f t="shared" si="8"/>
        <v>1.1498824218749999</v>
      </c>
      <c r="H42" s="2">
        <f t="shared" si="8"/>
        <v>-1.731509765625</v>
      </c>
      <c r="I42" s="2">
        <f t="shared" si="8"/>
        <v>1.8534238281250002</v>
      </c>
      <c r="J42" s="2">
        <f t="shared" si="8"/>
        <v>-0.12988437500000011</v>
      </c>
    </row>
    <row r="43" spans="2:29" x14ac:dyDescent="0.25">
      <c r="B43" s="8" t="s">
        <v>4</v>
      </c>
      <c r="C43" s="2">
        <f t="shared" ref="C43:J43" si="9">COVAR($F3:$F18,C3:C18)</f>
        <v>-0.96014140624999966</v>
      </c>
      <c r="D43" s="2">
        <f t="shared" si="9"/>
        <v>-0.39627812500000004</v>
      </c>
      <c r="E43" s="2">
        <f t="shared" si="9"/>
        <v>-0.56053789062500003</v>
      </c>
      <c r="F43" s="2">
        <f t="shared" si="9"/>
        <v>2.8026121093750005</v>
      </c>
      <c r="G43" s="2">
        <f t="shared" si="9"/>
        <v>-0.7235800781249998</v>
      </c>
      <c r="H43" s="2">
        <f t="shared" si="9"/>
        <v>3.0545839843750007</v>
      </c>
      <c r="I43" s="2">
        <f t="shared" si="9"/>
        <v>-2.4357761718750002</v>
      </c>
      <c r="J43" s="2">
        <f t="shared" si="9"/>
        <v>-0.78460312499999996</v>
      </c>
    </row>
    <row r="44" spans="2:29" x14ac:dyDescent="0.25">
      <c r="B44" s="8" t="s">
        <v>5</v>
      </c>
      <c r="C44" s="2">
        <f t="shared" ref="C44:J44" si="10">COVAR($G3:$G18,C3:C18)</f>
        <v>-5.7428195312499994</v>
      </c>
      <c r="D44" s="2">
        <f t="shared" si="10"/>
        <v>-0.70920937500000025</v>
      </c>
      <c r="E44" s="2">
        <f t="shared" si="10"/>
        <v>1.1498824218749999</v>
      </c>
      <c r="F44" s="2">
        <f t="shared" si="10"/>
        <v>-0.7235800781249998</v>
      </c>
      <c r="G44" s="2">
        <f t="shared" si="10"/>
        <v>5.2633714843750017</v>
      </c>
      <c r="H44" s="2">
        <f t="shared" si="10"/>
        <v>-5.7215582031250012</v>
      </c>
      <c r="I44" s="2">
        <f t="shared" si="10"/>
        <v>7.3908660156250008</v>
      </c>
      <c r="J44" s="2">
        <f t="shared" si="10"/>
        <v>-0.90610937500000011</v>
      </c>
    </row>
    <row r="45" spans="2:29" x14ac:dyDescent="0.25">
      <c r="B45" s="8" t="s">
        <v>6</v>
      </c>
      <c r="C45" s="2">
        <f t="shared" ref="C45:J45" si="11">COVAR($H3:$H18,C3:C18)</f>
        <v>4.7499710937500019</v>
      </c>
      <c r="D45" s="2">
        <f t="shared" si="11"/>
        <v>0.38573437499999974</v>
      </c>
      <c r="E45" s="2">
        <f t="shared" si="11"/>
        <v>-1.731509765625</v>
      </c>
      <c r="F45" s="2">
        <f t="shared" si="11"/>
        <v>3.0545839843750007</v>
      </c>
      <c r="G45" s="2">
        <f t="shared" si="11"/>
        <v>-5.7215582031250012</v>
      </c>
      <c r="H45" s="2">
        <f t="shared" si="11"/>
        <v>9.3230933593749992</v>
      </c>
      <c r="I45" s="2">
        <f t="shared" si="11"/>
        <v>-10.749404296875003</v>
      </c>
      <c r="J45" s="2">
        <f t="shared" si="11"/>
        <v>0.68947187499999973</v>
      </c>
      <c r="N45" t="s">
        <v>36</v>
      </c>
      <c r="O45" t="s">
        <v>42</v>
      </c>
    </row>
    <row r="46" spans="2:29" x14ac:dyDescent="0.25">
      <c r="B46" s="8" t="s">
        <v>7</v>
      </c>
      <c r="C46" s="2">
        <f t="shared" ref="C46:J46" si="12">COVAR($I3:$I18,C3:C18)</f>
        <v>-7.3782304687500009</v>
      </c>
      <c r="D46" s="2">
        <f t="shared" si="12"/>
        <v>-0.65164062500000008</v>
      </c>
      <c r="E46" s="2">
        <f t="shared" si="12"/>
        <v>1.8534238281250002</v>
      </c>
      <c r="F46" s="2">
        <f t="shared" si="12"/>
        <v>-2.4357761718750002</v>
      </c>
      <c r="G46" s="2">
        <f t="shared" si="12"/>
        <v>7.3908660156250008</v>
      </c>
      <c r="H46" s="2">
        <f t="shared" si="12"/>
        <v>-10.749404296875003</v>
      </c>
      <c r="I46" s="2">
        <f t="shared" si="12"/>
        <v>13.890558984375001</v>
      </c>
      <c r="J46" s="2">
        <f t="shared" si="12"/>
        <v>-1.9212093749999997</v>
      </c>
      <c r="N46" s="13">
        <f>1/(SQRT(C21))</f>
        <v>0.35584854391656601</v>
      </c>
      <c r="O46" s="13">
        <v>0</v>
      </c>
      <c r="P46" s="13">
        <v>0</v>
      </c>
      <c r="Q46" s="13">
        <v>0</v>
      </c>
      <c r="R46" s="13">
        <v>0</v>
      </c>
      <c r="S46" s="13">
        <v>0</v>
      </c>
      <c r="T46" s="13">
        <v>0</v>
      </c>
      <c r="U46" s="13">
        <v>0</v>
      </c>
    </row>
    <row r="47" spans="2:29" x14ac:dyDescent="0.25">
      <c r="B47" s="8" t="s">
        <v>8</v>
      </c>
      <c r="C47" s="2">
        <f t="shared" ref="C47:J47" si="13">COVAR($J3:$J18,C3:C18)</f>
        <v>1.5022124999999995</v>
      </c>
      <c r="D47" s="2">
        <f t="shared" si="13"/>
        <v>0.30451874999999995</v>
      </c>
      <c r="E47" s="2">
        <f t="shared" si="13"/>
        <v>-0.12988437500000011</v>
      </c>
      <c r="F47" s="2">
        <f t="shared" si="13"/>
        <v>-0.78460312499999996</v>
      </c>
      <c r="G47" s="2">
        <f t="shared" si="13"/>
        <v>-0.90610937500000011</v>
      </c>
      <c r="H47" s="2">
        <f t="shared" si="13"/>
        <v>0.68947187499999973</v>
      </c>
      <c r="I47" s="2">
        <f t="shared" si="13"/>
        <v>-1.9212093749999997</v>
      </c>
      <c r="J47" s="2">
        <f t="shared" si="13"/>
        <v>1.2483999999999997</v>
      </c>
      <c r="N47" s="13">
        <v>0</v>
      </c>
      <c r="O47" s="13">
        <f>1/(SQRT(D21))</f>
        <v>1.9433510547514337</v>
      </c>
      <c r="P47" s="13">
        <v>0</v>
      </c>
      <c r="Q47" s="13">
        <v>0</v>
      </c>
      <c r="R47" s="13">
        <v>0</v>
      </c>
      <c r="S47" s="13">
        <v>0</v>
      </c>
      <c r="T47" s="13">
        <v>0</v>
      </c>
      <c r="U47" s="13">
        <v>0</v>
      </c>
    </row>
    <row r="48" spans="2:29" x14ac:dyDescent="0.25">
      <c r="N48" s="13">
        <v>0</v>
      </c>
      <c r="O48" s="13">
        <v>0</v>
      </c>
      <c r="P48" s="13">
        <f>1/(SQRT(E21))</f>
        <v>1.2223677436956903</v>
      </c>
      <c r="Q48" s="13">
        <v>0</v>
      </c>
      <c r="R48" s="13">
        <v>0</v>
      </c>
      <c r="S48" s="13">
        <v>0</v>
      </c>
      <c r="T48" s="13">
        <v>0</v>
      </c>
      <c r="U48" s="13">
        <v>0</v>
      </c>
    </row>
    <row r="49" spans="2:39" x14ac:dyDescent="0.25">
      <c r="B49" s="1" t="s">
        <v>32</v>
      </c>
      <c r="C49" s="4" t="s">
        <v>1</v>
      </c>
      <c r="D49" s="8" t="s">
        <v>2</v>
      </c>
      <c r="E49" s="8" t="s">
        <v>3</v>
      </c>
      <c r="F49" s="8" t="s">
        <v>4</v>
      </c>
      <c r="G49" s="8" t="s">
        <v>5</v>
      </c>
      <c r="H49" s="8" t="s">
        <v>6</v>
      </c>
      <c r="I49" s="8" t="s">
        <v>7</v>
      </c>
      <c r="J49" s="8" t="s">
        <v>8</v>
      </c>
      <c r="N49" s="13">
        <v>0</v>
      </c>
      <c r="O49" s="13">
        <v>0</v>
      </c>
      <c r="P49" s="13">
        <v>0</v>
      </c>
      <c r="Q49" s="13">
        <f>1/(SQRT(F21))</f>
        <v>0.59733574349500118</v>
      </c>
      <c r="R49" s="13">
        <v>0</v>
      </c>
      <c r="S49" s="13">
        <v>0</v>
      </c>
      <c r="T49" s="13">
        <v>0</v>
      </c>
      <c r="U49" s="13">
        <v>0</v>
      </c>
    </row>
    <row r="50" spans="2:39" x14ac:dyDescent="0.25">
      <c r="B50" s="4" t="s">
        <v>1</v>
      </c>
      <c r="C50" s="2">
        <f t="shared" ref="C50:J50" si="14">CORREL($C3:$C18,C3:C18)</f>
        <v>1.0000000000000002</v>
      </c>
      <c r="D50" s="2">
        <f t="shared" si="14"/>
        <v>0.68610142057023349</v>
      </c>
      <c r="E50" s="2">
        <f t="shared" si="14"/>
        <v>-0.46137991359620101</v>
      </c>
      <c r="F50" s="2">
        <f t="shared" si="14"/>
        <v>-0.20408866983155449</v>
      </c>
      <c r="G50" s="2">
        <f t="shared" si="14"/>
        <v>-0.89075516694710355</v>
      </c>
      <c r="H50" s="2">
        <f t="shared" si="14"/>
        <v>0.55357458509436652</v>
      </c>
      <c r="I50" s="2">
        <f t="shared" si="14"/>
        <v>-0.70446196276534168</v>
      </c>
      <c r="J50" s="2">
        <f t="shared" si="14"/>
        <v>0.47843141034067882</v>
      </c>
      <c r="N50" s="13">
        <v>0</v>
      </c>
      <c r="O50" s="13">
        <v>0</v>
      </c>
      <c r="P50" s="13">
        <v>0</v>
      </c>
      <c r="Q50" s="13">
        <v>0</v>
      </c>
      <c r="R50" s="13">
        <f>1/(SQRT(G21))</f>
        <v>0.43588104997459681</v>
      </c>
      <c r="S50" s="13">
        <v>0</v>
      </c>
      <c r="T50" s="13">
        <v>0</v>
      </c>
      <c r="U50" s="13">
        <v>0</v>
      </c>
    </row>
    <row r="51" spans="2:39" x14ac:dyDescent="0.25">
      <c r="B51" s="8" t="s">
        <v>2</v>
      </c>
      <c r="C51" s="9">
        <f t="shared" ref="C51:J51" si="15">CORREL($D3:$D18,C3:C18)</f>
        <v>0.68610142057023349</v>
      </c>
      <c r="D51" s="9">
        <f t="shared" si="15"/>
        <v>1</v>
      </c>
      <c r="E51" s="9">
        <f t="shared" si="15"/>
        <v>-0.44943521724063634</v>
      </c>
      <c r="F51" s="9">
        <f t="shared" si="15"/>
        <v>-0.46001274336729125</v>
      </c>
      <c r="G51" s="9">
        <f t="shared" si="15"/>
        <v>-0.60074991309387904</v>
      </c>
      <c r="H51" s="9">
        <f t="shared" si="15"/>
        <v>0.24550457342396304</v>
      </c>
      <c r="I51" s="9">
        <f t="shared" si="15"/>
        <v>-0.3397813601053829</v>
      </c>
      <c r="J51" s="9">
        <f t="shared" si="15"/>
        <v>0.52964931971528517</v>
      </c>
      <c r="N51" s="13">
        <v>0</v>
      </c>
      <c r="O51" s="13">
        <v>0</v>
      </c>
      <c r="P51" s="13">
        <v>0</v>
      </c>
      <c r="Q51" s="13">
        <v>0</v>
      </c>
      <c r="R51" s="13">
        <v>0</v>
      </c>
      <c r="S51" s="13">
        <f>1/(SQRT(H21))</f>
        <v>0.32750654493548476</v>
      </c>
      <c r="T51" s="13">
        <v>0</v>
      </c>
      <c r="U51" s="13">
        <v>0</v>
      </c>
    </row>
    <row r="52" spans="2:39" x14ac:dyDescent="0.25">
      <c r="B52" s="8" t="s">
        <v>3</v>
      </c>
      <c r="C52" s="9">
        <f t="shared" ref="C52:J52" si="16">CORREL($E2:$E18,C2:C18)</f>
        <v>-0.46137991359620101</v>
      </c>
      <c r="D52" s="9">
        <f t="shared" si="16"/>
        <v>-0.44943521724063634</v>
      </c>
      <c r="E52" s="9">
        <f t="shared" si="16"/>
        <v>1</v>
      </c>
      <c r="F52" s="9">
        <f t="shared" si="16"/>
        <v>-0.40928455754340431</v>
      </c>
      <c r="G52" s="9">
        <f t="shared" si="16"/>
        <v>0.61266532947326469</v>
      </c>
      <c r="H52" s="9">
        <f t="shared" si="16"/>
        <v>-0.69318125459534019</v>
      </c>
      <c r="I52" s="9">
        <f t="shared" si="16"/>
        <v>0.60787846999016315</v>
      </c>
      <c r="J52" s="9">
        <f t="shared" si="16"/>
        <v>-0.14209601872574368</v>
      </c>
      <c r="N52" s="13">
        <v>0</v>
      </c>
      <c r="O52" s="13">
        <v>0</v>
      </c>
      <c r="P52" s="13">
        <v>0</v>
      </c>
      <c r="Q52" s="13">
        <v>0</v>
      </c>
      <c r="R52" s="13">
        <v>0</v>
      </c>
      <c r="S52" s="13">
        <v>0</v>
      </c>
      <c r="T52" s="13">
        <f>1/(SQRT(I21))</f>
        <v>0.26831202594357439</v>
      </c>
      <c r="U52" s="13">
        <v>0</v>
      </c>
    </row>
    <row r="53" spans="2:39" x14ac:dyDescent="0.25">
      <c r="B53" s="8" t="s">
        <v>4</v>
      </c>
      <c r="C53" s="9">
        <f t="shared" ref="C53:J53" si="17">CORREL($F2:$F18,C2:C18)</f>
        <v>-0.20408866983155449</v>
      </c>
      <c r="D53" s="9">
        <f t="shared" si="17"/>
        <v>-0.46001274336729125</v>
      </c>
      <c r="E53" s="9">
        <f t="shared" si="17"/>
        <v>-0.40928455754340431</v>
      </c>
      <c r="F53" s="9">
        <f t="shared" si="17"/>
        <v>1</v>
      </c>
      <c r="G53" s="9">
        <f t="shared" si="17"/>
        <v>-0.18839661375101108</v>
      </c>
      <c r="H53" s="9">
        <f t="shared" si="17"/>
        <v>0.59757243595426945</v>
      </c>
      <c r="I53" s="9">
        <f t="shared" si="17"/>
        <v>-0.39038760403716299</v>
      </c>
      <c r="J53" s="9">
        <f t="shared" si="17"/>
        <v>-0.41946106625815316</v>
      </c>
      <c r="N53" s="13">
        <v>0</v>
      </c>
      <c r="O53" s="13">
        <v>0</v>
      </c>
      <c r="P53" s="13">
        <v>0</v>
      </c>
      <c r="Q53" s="13">
        <v>0</v>
      </c>
      <c r="R53" s="13">
        <v>0</v>
      </c>
      <c r="S53" s="13">
        <v>0</v>
      </c>
      <c r="T53" s="13">
        <v>0</v>
      </c>
      <c r="U53" s="13">
        <f>1/(SQRT(J21))</f>
        <v>0.89500017452505121</v>
      </c>
    </row>
    <row r="54" spans="2:39" x14ac:dyDescent="0.25">
      <c r="B54" s="8" t="s">
        <v>5</v>
      </c>
      <c r="C54" s="9">
        <f t="shared" ref="C54:J54" si="18">CORREL($G2:$G18,C2:C18)</f>
        <v>-0.89075516694710355</v>
      </c>
      <c r="D54" s="9">
        <f t="shared" si="18"/>
        <v>-0.60074991309387904</v>
      </c>
      <c r="E54" s="9">
        <f t="shared" si="18"/>
        <v>0.61266532947326469</v>
      </c>
      <c r="F54" s="9">
        <f t="shared" si="18"/>
        <v>-0.18839661375101108</v>
      </c>
      <c r="G54" s="9">
        <f t="shared" si="18"/>
        <v>1</v>
      </c>
      <c r="H54" s="9">
        <f t="shared" si="18"/>
        <v>-0.81677472857769629</v>
      </c>
      <c r="I54" s="9">
        <f t="shared" si="18"/>
        <v>0.86437750525330048</v>
      </c>
      <c r="J54" s="9">
        <f t="shared" si="18"/>
        <v>-0.35348560459101241</v>
      </c>
    </row>
    <row r="55" spans="2:39" x14ac:dyDescent="0.25">
      <c r="B55" s="8" t="s">
        <v>6</v>
      </c>
      <c r="C55" s="9">
        <f t="shared" ref="C55:J55" si="19">CORREL($H2:$H18,C2:C18)</f>
        <v>0.55357458509436652</v>
      </c>
      <c r="D55" s="9">
        <f t="shared" si="19"/>
        <v>0.24550457342396304</v>
      </c>
      <c r="E55" s="9">
        <f t="shared" si="19"/>
        <v>-0.69318125459534019</v>
      </c>
      <c r="F55" s="9">
        <f t="shared" si="19"/>
        <v>0.59757243595426945</v>
      </c>
      <c r="G55" s="9">
        <f t="shared" si="19"/>
        <v>-0.81677472857769629</v>
      </c>
      <c r="H55" s="9">
        <f t="shared" si="19"/>
        <v>1</v>
      </c>
      <c r="I55" s="9">
        <f t="shared" si="19"/>
        <v>-0.94459255746686666</v>
      </c>
      <c r="J55" s="9">
        <f t="shared" si="19"/>
        <v>0.20209690310113765</v>
      </c>
    </row>
    <row r="56" spans="2:39" x14ac:dyDescent="0.25">
      <c r="B56" s="8" t="s">
        <v>7</v>
      </c>
      <c r="C56" s="9">
        <f t="shared" ref="C56:J56" si="20">CORREL($I2:$I18,C2:C18)</f>
        <v>-0.70446196276534168</v>
      </c>
      <c r="D56" s="9">
        <f t="shared" si="20"/>
        <v>-0.3397813601053829</v>
      </c>
      <c r="E56" s="9">
        <f t="shared" si="20"/>
        <v>0.60787846999016315</v>
      </c>
      <c r="F56" s="9">
        <f t="shared" si="20"/>
        <v>-0.39038760403716299</v>
      </c>
      <c r="G56" s="9">
        <f t="shared" si="20"/>
        <v>0.86437750525330048</v>
      </c>
      <c r="H56" s="9">
        <f t="shared" si="20"/>
        <v>-0.94459255746686666</v>
      </c>
      <c r="I56" s="9">
        <f t="shared" si="20"/>
        <v>1.0000000000000002</v>
      </c>
      <c r="J56" s="9">
        <f t="shared" si="20"/>
        <v>-0.46135789376769204</v>
      </c>
    </row>
    <row r="57" spans="2:39" x14ac:dyDescent="0.25">
      <c r="B57" s="8" t="s">
        <v>8</v>
      </c>
      <c r="C57" s="9">
        <f t="shared" ref="C57:J57" si="21">CORREL($J2:$J18,C2:C18)</f>
        <v>0.47843141034067882</v>
      </c>
      <c r="D57" s="9">
        <f t="shared" si="21"/>
        <v>0.52964931971528517</v>
      </c>
      <c r="E57" s="9">
        <f t="shared" si="21"/>
        <v>-0.14209601872574368</v>
      </c>
      <c r="F57" s="9">
        <f t="shared" si="21"/>
        <v>-0.41946106625815316</v>
      </c>
      <c r="G57" s="9">
        <f t="shared" si="21"/>
        <v>-0.35348560459101241</v>
      </c>
      <c r="H57" s="9">
        <f t="shared" si="21"/>
        <v>0.20209690310113765</v>
      </c>
      <c r="I57" s="9">
        <f t="shared" si="21"/>
        <v>-0.46135789376769204</v>
      </c>
      <c r="J57" s="9">
        <f t="shared" si="21"/>
        <v>1.0000000000000002</v>
      </c>
    </row>
    <row r="59" spans="2:39" x14ac:dyDescent="0.25">
      <c r="B59" s="1" t="s">
        <v>34</v>
      </c>
      <c r="C59" s="2" t="s">
        <v>38</v>
      </c>
      <c r="N59" t="s">
        <v>37</v>
      </c>
      <c r="X59" t="s">
        <v>40</v>
      </c>
    </row>
    <row r="60" spans="2:39" x14ac:dyDescent="0.25">
      <c r="C60" s="10">
        <f>C3 - $C$19</f>
        <v>4.0762499999999982</v>
      </c>
      <c r="D60" s="10">
        <f>D3 - $D$19</f>
        <v>0.82499999999999973</v>
      </c>
      <c r="E60" s="10">
        <f>E3 - $E$19</f>
        <v>-1.4243749999999999</v>
      </c>
      <c r="F60" s="10">
        <f>F3 - $F$19</f>
        <v>-1.4943750000000007</v>
      </c>
      <c r="G60" s="10">
        <f>G3 -$G$19</f>
        <v>-2.5068749999999973</v>
      </c>
      <c r="H60" s="10">
        <f>H3 - $H$19</f>
        <v>3.4706249999999947</v>
      </c>
      <c r="I60" s="10">
        <f>I3 - $I$19</f>
        <v>-4.9831250000000011</v>
      </c>
      <c r="J60" s="10">
        <f>J3 - $J$19</f>
        <v>2.0450000000000017</v>
      </c>
      <c r="N60" cm="1">
        <f t="array" ref="N60:U75">MMULT(C60:J75,N46:U53)</f>
        <v>1.4505276271399015</v>
      </c>
      <c r="O60" s="13">
        <v>1.6032646201699323</v>
      </c>
      <c r="P60" s="13">
        <v>-1.7411100549265488</v>
      </c>
      <c r="Q60" s="13">
        <v>-0.89264360168534285</v>
      </c>
      <c r="R60" s="13">
        <v>-1.0926993071550661</v>
      </c>
      <c r="S60" s="13">
        <v>1.1366524025167151</v>
      </c>
      <c r="T60" s="13">
        <v>-1.3370323642800745</v>
      </c>
      <c r="U60">
        <v>1.8302753569037313</v>
      </c>
      <c r="X60" cm="1">
        <f t="array" ref="X60:AM67">TRANSPOSE(N60:U75)</f>
        <v>1.4505276271399015</v>
      </c>
      <c r="Y60">
        <v>0.83846813160340838</v>
      </c>
      <c r="Z60">
        <v>1.8348440545697935</v>
      </c>
      <c r="AA60">
        <v>1.4932294524098899</v>
      </c>
      <c r="AB60">
        <v>0.96301512197420569</v>
      </c>
      <c r="AC60">
        <v>-0.27177932541627792</v>
      </c>
      <c r="AD60">
        <v>-0.15079082048464551</v>
      </c>
      <c r="AE60">
        <v>-1.431845578584283</v>
      </c>
      <c r="AF60">
        <v>-1.5635095398334122</v>
      </c>
      <c r="AG60">
        <v>-1.0404121802760604</v>
      </c>
      <c r="AH60">
        <v>-0.29668872349043762</v>
      </c>
      <c r="AI60">
        <v>-0.15079082048464551</v>
      </c>
      <c r="AJ60">
        <v>-0.17214173311963965</v>
      </c>
      <c r="AK60">
        <v>-0.74861637426447625</v>
      </c>
      <c r="AL60">
        <v>-0.44970359737456089</v>
      </c>
      <c r="AM60">
        <v>-0.30380569436876881</v>
      </c>
    </row>
    <row r="61" spans="2:39" x14ac:dyDescent="0.25">
      <c r="C61" s="10">
        <f t="shared" ref="C61:C69" si="22">C4 - $C$19</f>
        <v>2.3562499999999993</v>
      </c>
      <c r="D61" s="10">
        <f t="shared" ref="D61:D75" si="23">D4 - $D$19</f>
        <v>0.79499999999999993</v>
      </c>
      <c r="E61" s="10">
        <f t="shared" ref="E61:E75" si="24">E4 - $E$19</f>
        <v>-1.3643749999999999</v>
      </c>
      <c r="F61" s="10">
        <f t="shared" ref="F61:F75" si="25">F4 - $F$19</f>
        <v>0.94562499999999972</v>
      </c>
      <c r="G61" s="10">
        <f t="shared" ref="G61:G75" si="26">G4 -$G$19</f>
        <v>-3.2568749999999973</v>
      </c>
      <c r="H61" s="10">
        <f t="shared" ref="H61:H75" si="27">H4 - $H$19</f>
        <v>4.6006249999999937</v>
      </c>
      <c r="I61" s="10">
        <f t="shared" ref="I61:I75" si="28">I4 - $I$19</f>
        <v>-5.3131250000000012</v>
      </c>
      <c r="J61" s="10">
        <f t="shared" ref="J61:J75" si="29">J4 - $J$19</f>
        <v>1.2349999999999994</v>
      </c>
      <c r="N61" s="13">
        <v>0.83846813160340838</v>
      </c>
      <c r="O61" s="13">
        <v>1.5449640885273896</v>
      </c>
      <c r="P61" s="13">
        <v>-1.6677679903048075</v>
      </c>
      <c r="Q61" s="13">
        <v>0.5648556124424603</v>
      </c>
      <c r="R61" s="13">
        <v>-1.4196100946360137</v>
      </c>
      <c r="S61" s="13">
        <v>1.5067347982938124</v>
      </c>
      <c r="T61" s="13">
        <v>-1.425575332841454</v>
      </c>
      <c r="U61" s="13">
        <v>1.1053252155384377</v>
      </c>
      <c r="X61">
        <v>1.6032646201699323</v>
      </c>
      <c r="Y61">
        <v>1.5449640885273896</v>
      </c>
      <c r="Z61">
        <v>0.82592419826935892</v>
      </c>
      <c r="AA61">
        <v>0.37895345567652927</v>
      </c>
      <c r="AB61">
        <v>-6.8017286916300448E-2</v>
      </c>
      <c r="AC61">
        <v>-0.9619587721019599</v>
      </c>
      <c r="AD61">
        <v>-1.3894960041472757</v>
      </c>
      <c r="AE61">
        <v>-1.3117619619572183</v>
      </c>
      <c r="AF61">
        <v>-1.5643975990749044</v>
      </c>
      <c r="AG61">
        <v>-0.35951994512901531</v>
      </c>
      <c r="AH61">
        <v>1.1757273881246173</v>
      </c>
      <c r="AI61">
        <v>0.90365824045941634</v>
      </c>
      <c r="AJ61">
        <v>0.41782047677155798</v>
      </c>
      <c r="AK61">
        <v>-0.76762366662681636</v>
      </c>
      <c r="AL61">
        <v>-0.16518483965387265</v>
      </c>
      <c r="AM61">
        <v>-0.26235239239144398</v>
      </c>
    </row>
    <row r="62" spans="2:39" x14ac:dyDescent="0.25">
      <c r="C62" s="10">
        <f t="shared" si="22"/>
        <v>5.15625</v>
      </c>
      <c r="D62" s="10">
        <f t="shared" si="23"/>
        <v>0.42499999999999982</v>
      </c>
      <c r="E62" s="10">
        <f t="shared" si="24"/>
        <v>-0.39437499999999992</v>
      </c>
      <c r="F62" s="10">
        <f t="shared" si="25"/>
        <v>0.55562499999999915</v>
      </c>
      <c r="G62" s="10">
        <f t="shared" si="26"/>
        <v>-4.4968749999999957</v>
      </c>
      <c r="H62" s="10">
        <f t="shared" si="27"/>
        <v>3.9606249999999967</v>
      </c>
      <c r="I62" s="10">
        <f t="shared" si="28"/>
        <v>-4.9231250000000006</v>
      </c>
      <c r="J62" s="10">
        <f t="shared" si="29"/>
        <v>-0.28500000000000014</v>
      </c>
      <c r="N62" s="13">
        <v>1.8348440545697935</v>
      </c>
      <c r="O62" s="13">
        <v>0.82592419826935892</v>
      </c>
      <c r="P62" s="13">
        <v>-0.4820712789199878</v>
      </c>
      <c r="Q62" s="13">
        <v>0.33189467247940951</v>
      </c>
      <c r="R62" s="13">
        <v>-1.9601025966045131</v>
      </c>
      <c r="S62" s="13">
        <v>1.2971306095351032</v>
      </c>
      <c r="T62" s="13">
        <v>-1.3209336427234599</v>
      </c>
      <c r="U62">
        <v>-0.25507504973963974</v>
      </c>
      <c r="X62">
        <v>-1.7411100549265488</v>
      </c>
      <c r="Y62">
        <v>-1.6677679903048075</v>
      </c>
      <c r="Z62">
        <v>-0.4820712789199878</v>
      </c>
      <c r="AA62">
        <v>-0.70209747278521195</v>
      </c>
      <c r="AB62">
        <v>-0.20092669786997874</v>
      </c>
      <c r="AC62">
        <v>0.16578362523872814</v>
      </c>
      <c r="AD62">
        <v>0.17800730267568532</v>
      </c>
      <c r="AE62">
        <v>-0.62875540816347053</v>
      </c>
      <c r="AF62">
        <v>-5.3478588786686669E-3</v>
      </c>
      <c r="AG62">
        <v>-6.6466246063452972E-2</v>
      </c>
      <c r="AH62">
        <v>-0.11536095581128063</v>
      </c>
      <c r="AI62">
        <v>-1.7571536315625309E-2</v>
      </c>
      <c r="AJ62">
        <v>0.33691510935612495</v>
      </c>
      <c r="AK62">
        <v>0.98477001351484061</v>
      </c>
      <c r="AL62">
        <v>1.8893221438496517</v>
      </c>
      <c r="AM62">
        <v>2.0726773054040053</v>
      </c>
    </row>
    <row r="63" spans="2:39" x14ac:dyDescent="0.25">
      <c r="C63" s="10">
        <f t="shared" si="22"/>
        <v>4.1962499999999991</v>
      </c>
      <c r="D63" s="10">
        <f t="shared" si="23"/>
        <v>0.19499999999999984</v>
      </c>
      <c r="E63" s="10">
        <f t="shared" si="24"/>
        <v>-0.57437499999999986</v>
      </c>
      <c r="F63" s="10">
        <f t="shared" si="25"/>
        <v>0.84562500000000007</v>
      </c>
      <c r="G63" s="10">
        <f t="shared" si="26"/>
        <v>-3.5368749999999984</v>
      </c>
      <c r="H63" s="10">
        <f t="shared" si="27"/>
        <v>4.0706249999999962</v>
      </c>
      <c r="I63" s="10">
        <f t="shared" si="28"/>
        <v>-5.2431250000000009</v>
      </c>
      <c r="J63" s="10">
        <f t="shared" si="29"/>
        <v>4.5000000000001705E-2</v>
      </c>
      <c r="N63" s="13">
        <v>1.4932294524098899</v>
      </c>
      <c r="O63" s="13">
        <v>0.37895345567652927</v>
      </c>
      <c r="P63" s="13">
        <v>-0.70209747278521195</v>
      </c>
      <c r="Q63" s="13">
        <v>0.50512203809296041</v>
      </c>
      <c r="R63" s="13">
        <v>-1.5416567886289014</v>
      </c>
      <c r="S63" s="13">
        <v>1.3331563294780064</v>
      </c>
      <c r="T63" s="13">
        <v>-1.4067934910254039</v>
      </c>
      <c r="U63">
        <v>4.0275007853628829E-2</v>
      </c>
      <c r="X63">
        <v>-0.89264360168534285</v>
      </c>
      <c r="Y63">
        <v>0.5648556124424603</v>
      </c>
      <c r="Z63">
        <v>0.33189467247940951</v>
      </c>
      <c r="AA63">
        <v>0.50512203809296041</v>
      </c>
      <c r="AB63">
        <v>0.30800124273960999</v>
      </c>
      <c r="AC63">
        <v>-0.46256186636894209</v>
      </c>
      <c r="AD63">
        <v>1.1681647133724113</v>
      </c>
      <c r="AE63">
        <v>1.7535537419975129</v>
      </c>
      <c r="AF63">
        <v>1.5444862317742627</v>
      </c>
      <c r="AG63">
        <v>1.1024577815879617</v>
      </c>
      <c r="AH63">
        <v>-0.52826879815339189</v>
      </c>
      <c r="AI63">
        <v>-1.0658709672988931</v>
      </c>
      <c r="AJ63">
        <v>-1.2629917626522436</v>
      </c>
      <c r="AK63">
        <v>-0.89861695912029271</v>
      </c>
      <c r="AL63">
        <v>-1.047950894994043</v>
      </c>
      <c r="AM63">
        <v>-1.1196311842134432</v>
      </c>
    </row>
    <row r="64" spans="2:39" x14ac:dyDescent="0.25">
      <c r="C64" s="10">
        <f t="shared" si="22"/>
        <v>2.7062499999999972</v>
      </c>
      <c r="D64" s="10">
        <f t="shared" si="23"/>
        <v>-3.5000000000000142E-2</v>
      </c>
      <c r="E64" s="10">
        <f>E7 - $E$19</f>
        <v>-0.16437499999999972</v>
      </c>
      <c r="F64" s="10">
        <f t="shared" si="25"/>
        <v>0.515625</v>
      </c>
      <c r="G64" s="10">
        <f t="shared" si="26"/>
        <v>-2.0068749999999973</v>
      </c>
      <c r="H64" s="10">
        <f t="shared" si="27"/>
        <v>1.9706249999999947</v>
      </c>
      <c r="I64" s="10">
        <f t="shared" si="28"/>
        <v>-4.1331250000000006</v>
      </c>
      <c r="J64" s="10">
        <f t="shared" si="29"/>
        <v>1.1449999999999996</v>
      </c>
      <c r="N64" s="13">
        <v>0.96301512197420569</v>
      </c>
      <c r="O64" s="13">
        <v>-6.8017286916300448E-2</v>
      </c>
      <c r="P64" s="13">
        <v>-0.20092669786997874</v>
      </c>
      <c r="Q64" s="13">
        <v>0.30800124273960999</v>
      </c>
      <c r="R64" s="13">
        <v>-0.87475878216776781</v>
      </c>
      <c r="S64" s="13">
        <v>0.64539258511348796</v>
      </c>
      <c r="T64" s="13">
        <v>-1.1089671422280361</v>
      </c>
      <c r="U64">
        <v>1.0247751998311831</v>
      </c>
      <c r="X64">
        <v>-1.0926993071550661</v>
      </c>
      <c r="Y64">
        <v>-1.4196100946360137</v>
      </c>
      <c r="Z64">
        <v>-1.9601025966045131</v>
      </c>
      <c r="AA64">
        <v>-1.5416567886289014</v>
      </c>
      <c r="AB64">
        <v>-0.87475878216776781</v>
      </c>
      <c r="AC64">
        <v>1.1695233422130917</v>
      </c>
      <c r="AD64">
        <v>-0.12940218671120687</v>
      </c>
      <c r="AE64">
        <v>0.7554363447372251</v>
      </c>
      <c r="AF64">
        <v>0.90799471222833306</v>
      </c>
      <c r="AG64">
        <v>0.34570815776110358</v>
      </c>
      <c r="AH64">
        <v>0.29340243176415154</v>
      </c>
      <c r="AI64">
        <v>0.53313700925018004</v>
      </c>
      <c r="AJ64">
        <v>0.68569537674128955</v>
      </c>
      <c r="AK64">
        <v>1.1651645317133452</v>
      </c>
      <c r="AL64">
        <v>0.45031960975500612</v>
      </c>
      <c r="AM64">
        <v>0.71184823973976485</v>
      </c>
    </row>
    <row r="65" spans="2:39" x14ac:dyDescent="0.25">
      <c r="C65" s="10">
        <f>C8 - $C$19</f>
        <v>-0.76375000000000171</v>
      </c>
      <c r="D65" s="10">
        <f>D8 - $D$19</f>
        <v>-0.49500000000000011</v>
      </c>
      <c r="E65" s="10">
        <f t="shared" si="24"/>
        <v>0.13562500000000011</v>
      </c>
      <c r="F65" s="10">
        <f t="shared" si="25"/>
        <v>-0.77437500000000092</v>
      </c>
      <c r="G65" s="10">
        <f t="shared" si="26"/>
        <v>2.683125000000004</v>
      </c>
      <c r="H65" s="10">
        <f t="shared" si="27"/>
        <v>-2.4993750000000041</v>
      </c>
      <c r="I65" s="10">
        <f t="shared" si="28"/>
        <v>1.2868749999999984</v>
      </c>
      <c r="J65" s="10">
        <f t="shared" si="29"/>
        <v>0.42500000000000071</v>
      </c>
      <c r="N65" s="13">
        <v>-0.27177932541627792</v>
      </c>
      <c r="O65" s="13">
        <v>-0.9619587721019599</v>
      </c>
      <c r="P65" s="13">
        <v>0.16578362523872814</v>
      </c>
      <c r="Q65" s="13">
        <v>-0.46256186636894209</v>
      </c>
      <c r="R65" s="13">
        <v>1.1695233422130917</v>
      </c>
      <c r="S65" s="13">
        <v>-0.81856167074812858</v>
      </c>
      <c r="T65" s="13">
        <v>0.34528403838613686</v>
      </c>
      <c r="U65">
        <v>0.38037507417314742</v>
      </c>
      <c r="X65">
        <v>1.1366524025167151</v>
      </c>
      <c r="Y65">
        <v>1.5067347982938124</v>
      </c>
      <c r="Z65">
        <v>1.2971306095351032</v>
      </c>
      <c r="AA65">
        <v>1.3331563294780064</v>
      </c>
      <c r="AB65">
        <v>0.64539258511348796</v>
      </c>
      <c r="AC65">
        <v>-0.81856167074812858</v>
      </c>
      <c r="AD65">
        <v>4.9330673330905579E-2</v>
      </c>
      <c r="AE65">
        <v>0.13448237501413213</v>
      </c>
      <c r="AF65">
        <v>0.35718682557026166</v>
      </c>
      <c r="AG65">
        <v>0.71744402499929538</v>
      </c>
      <c r="AH65">
        <v>-0.80218634350135409</v>
      </c>
      <c r="AI65">
        <v>-1.4309989097774853</v>
      </c>
      <c r="AJ65">
        <v>-1.290171095455227</v>
      </c>
      <c r="AK65">
        <v>-1.2672456373097429</v>
      </c>
      <c r="AL65">
        <v>-0.92008869967812845</v>
      </c>
      <c r="AM65">
        <v>-0.64825826738167658</v>
      </c>
    </row>
    <row r="66" spans="2:39" x14ac:dyDescent="0.25">
      <c r="C66" s="10">
        <f t="shared" si="22"/>
        <v>-0.42375000000000185</v>
      </c>
      <c r="D66" s="10">
        <f t="shared" si="23"/>
        <v>-0.7150000000000003</v>
      </c>
      <c r="E66" s="10">
        <f t="shared" si="24"/>
        <v>0.14562500000000034</v>
      </c>
      <c r="F66" s="10">
        <f t="shared" si="25"/>
        <v>1.9556249999999995</v>
      </c>
      <c r="G66" s="10">
        <f t="shared" si="26"/>
        <v>-0.29687499999999645</v>
      </c>
      <c r="H66" s="10">
        <f t="shared" si="27"/>
        <v>0.15062499999999446</v>
      </c>
      <c r="I66" s="10">
        <f t="shared" si="28"/>
        <v>0.84687499999999893</v>
      </c>
      <c r="J66" s="10">
        <f t="shared" si="29"/>
        <v>-1.6749999999999989</v>
      </c>
      <c r="N66" s="13">
        <v>-0.15079082048464551</v>
      </c>
      <c r="O66" s="13">
        <v>-1.3894960041472757</v>
      </c>
      <c r="P66" s="13">
        <v>0.17800730267568532</v>
      </c>
      <c r="Q66" s="13">
        <v>1.1681647133724113</v>
      </c>
      <c r="R66" s="13">
        <v>-0.12940218671120687</v>
      </c>
      <c r="S66" s="13">
        <v>4.9330673330905579E-2</v>
      </c>
      <c r="T66" s="13">
        <v>0.22722674697096429</v>
      </c>
      <c r="U66">
        <v>-1.4991252923294598</v>
      </c>
      <c r="X66">
        <v>-1.3370323642800745</v>
      </c>
      <c r="Y66">
        <v>-1.425575332841454</v>
      </c>
      <c r="Z66">
        <v>-1.3209336427234599</v>
      </c>
      <c r="AA66">
        <v>-1.4067934910254039</v>
      </c>
      <c r="AB66">
        <v>-1.1089671422280361</v>
      </c>
      <c r="AC66">
        <v>0.34528403838613686</v>
      </c>
      <c r="AD66">
        <v>0.22722674697096429</v>
      </c>
      <c r="AE66">
        <v>0.26479043060306484</v>
      </c>
      <c r="AF66">
        <v>0.22454362671152858</v>
      </c>
      <c r="AG66">
        <v>-0.18329065272270437</v>
      </c>
      <c r="AH66">
        <v>0.61091294407027563</v>
      </c>
      <c r="AI66">
        <v>1.702942889660624</v>
      </c>
      <c r="AJ66">
        <v>1.3675528572311555</v>
      </c>
      <c r="AK66">
        <v>1.1770513188112179</v>
      </c>
      <c r="AL66">
        <v>0.41236204487203049</v>
      </c>
      <c r="AM66">
        <v>0.44992572850413104</v>
      </c>
    </row>
    <row r="67" spans="2:39" x14ac:dyDescent="0.25">
      <c r="C67" s="10">
        <f t="shared" si="22"/>
        <v>-4.0237500000000015</v>
      </c>
      <c r="D67" s="10">
        <f t="shared" si="23"/>
        <v>-0.67500000000000027</v>
      </c>
      <c r="E67" s="10">
        <f t="shared" si="24"/>
        <v>-0.5143749999999998</v>
      </c>
      <c r="F67" s="10">
        <f t="shared" si="25"/>
        <v>2.9356249999999999</v>
      </c>
      <c r="G67" s="10">
        <f t="shared" si="26"/>
        <v>1.7331250000000047</v>
      </c>
      <c r="H67" s="10">
        <f t="shared" si="27"/>
        <v>0.41062499999999602</v>
      </c>
      <c r="I67" s="10">
        <f t="shared" si="28"/>
        <v>0.9868749999999995</v>
      </c>
      <c r="J67" s="10">
        <f t="shared" si="29"/>
        <v>-0.86499999999999844</v>
      </c>
      <c r="N67" s="13">
        <v>-1.431845578584283</v>
      </c>
      <c r="O67" s="13">
        <v>-1.3117619619572183</v>
      </c>
      <c r="P67" s="13">
        <v>-0.62875540816347053</v>
      </c>
      <c r="Q67" s="13">
        <v>1.7535537419975129</v>
      </c>
      <c r="R67" s="13">
        <v>0.7554363447372251</v>
      </c>
      <c r="S67" s="13">
        <v>0.13448237501413213</v>
      </c>
      <c r="T67" s="13">
        <v>0.26479043060306484</v>
      </c>
      <c r="U67">
        <v>-0.77417515096416789</v>
      </c>
      <c r="X67">
        <v>1.8302753569037313</v>
      </c>
      <c r="Y67">
        <v>1.1053252155384377</v>
      </c>
      <c r="Z67">
        <v>-0.25507504973963974</v>
      </c>
      <c r="AA67">
        <v>4.0275007853628829E-2</v>
      </c>
      <c r="AB67">
        <v>1.0247751998311831</v>
      </c>
      <c r="AC67">
        <v>0.38037507417314742</v>
      </c>
      <c r="AD67">
        <v>-1.4991252923294598</v>
      </c>
      <c r="AE67">
        <v>-0.77417515096416789</v>
      </c>
      <c r="AF67">
        <v>-1.2485252434624461</v>
      </c>
      <c r="AG67">
        <v>-0.86367516841667424</v>
      </c>
      <c r="AH67">
        <v>0.63097512304016279</v>
      </c>
      <c r="AI67">
        <v>-1.2932752521886977</v>
      </c>
      <c r="AJ67">
        <v>-0.55937510907815702</v>
      </c>
      <c r="AK67">
        <v>1.3425002617876276E-2</v>
      </c>
      <c r="AL67">
        <v>1.6154753150177172</v>
      </c>
      <c r="AM67">
        <v>-0.14767502879663269</v>
      </c>
    </row>
    <row r="68" spans="2:39" x14ac:dyDescent="0.25">
      <c r="C68" s="10">
        <f t="shared" si="22"/>
        <v>-4.3937500000000007</v>
      </c>
      <c r="D68" s="10">
        <f t="shared" si="23"/>
        <v>-0.80500000000000016</v>
      </c>
      <c r="E68" s="10">
        <f t="shared" si="24"/>
        <v>-4.3750000000000178E-3</v>
      </c>
      <c r="F68" s="10">
        <f t="shared" si="25"/>
        <v>2.5856250000000003</v>
      </c>
      <c r="G68" s="10">
        <f t="shared" si="26"/>
        <v>2.0831250000000026</v>
      </c>
      <c r="H68" s="10">
        <f t="shared" si="27"/>
        <v>1.0906249999999957</v>
      </c>
      <c r="I68" s="10">
        <f t="shared" si="28"/>
        <v>0.83687499999999915</v>
      </c>
      <c r="J68" s="10">
        <f t="shared" si="29"/>
        <v>-1.3949999999999996</v>
      </c>
      <c r="N68" s="13">
        <v>-1.5635095398334122</v>
      </c>
      <c r="O68" s="13">
        <v>-1.5643975990749044</v>
      </c>
      <c r="P68" s="13">
        <v>-5.3478588786686669E-3</v>
      </c>
      <c r="Q68" s="13">
        <v>1.5444862317742627</v>
      </c>
      <c r="R68" s="13">
        <v>0.90799471222833306</v>
      </c>
      <c r="S68" s="13">
        <v>0.35718682557026166</v>
      </c>
      <c r="T68" s="13">
        <v>0.22454362671152858</v>
      </c>
      <c r="U68">
        <v>-1.2485252434624461</v>
      </c>
    </row>
    <row r="69" spans="2:39" x14ac:dyDescent="0.25">
      <c r="C69" s="10">
        <f t="shared" si="22"/>
        <v>-2.9237500000000018</v>
      </c>
      <c r="D69" s="10">
        <f t="shared" si="23"/>
        <v>-0.18500000000000005</v>
      </c>
      <c r="E69" s="10">
        <f t="shared" si="24"/>
        <v>-5.437499999999984E-2</v>
      </c>
      <c r="F69" s="10">
        <f t="shared" si="25"/>
        <v>1.8456250000000001</v>
      </c>
      <c r="G69" s="10">
        <f t="shared" si="26"/>
        <v>0.79312500000000341</v>
      </c>
      <c r="H69" s="10">
        <f t="shared" si="27"/>
        <v>2.1906249999999972</v>
      </c>
      <c r="I69" s="10">
        <f t="shared" si="28"/>
        <v>-0.68312500000000043</v>
      </c>
      <c r="J69" s="10">
        <f t="shared" si="29"/>
        <v>-0.96499999999999986</v>
      </c>
      <c r="N69" s="13">
        <v>-1.0404121802760604</v>
      </c>
      <c r="O69" s="13">
        <v>-0.35951994512901531</v>
      </c>
      <c r="P69" s="13">
        <v>-6.6466246063452972E-2</v>
      </c>
      <c r="Q69" s="13">
        <v>1.1024577815879617</v>
      </c>
      <c r="R69" s="13">
        <v>0.34570815776110358</v>
      </c>
      <c r="S69" s="13">
        <v>0.71744402499929538</v>
      </c>
      <c r="T69" s="13">
        <v>-0.18329065272270437</v>
      </c>
      <c r="U69">
        <v>-0.86367516841667424</v>
      </c>
      <c r="X69" t="s">
        <v>41</v>
      </c>
    </row>
    <row r="70" spans="2:39" x14ac:dyDescent="0.25">
      <c r="C70" s="10">
        <f>C13 - $C$19</f>
        <v>-0.83375000000000199</v>
      </c>
      <c r="D70" s="10">
        <f t="shared" si="23"/>
        <v>0.60499999999999998</v>
      </c>
      <c r="E70" s="10">
        <f t="shared" si="24"/>
        <v>-9.4374999999999876E-2</v>
      </c>
      <c r="F70" s="10">
        <f t="shared" si="25"/>
        <v>-0.88437500000000036</v>
      </c>
      <c r="G70" s="10">
        <f t="shared" si="26"/>
        <v>0.67312500000000242</v>
      </c>
      <c r="H70" s="10">
        <f t="shared" si="27"/>
        <v>-2.4493750000000034</v>
      </c>
      <c r="I70" s="10">
        <f t="shared" si="28"/>
        <v>2.2768749999999986</v>
      </c>
      <c r="J70" s="10">
        <f t="shared" si="29"/>
        <v>0.70500000000000185</v>
      </c>
      <c r="N70" s="13">
        <v>-0.29668872349043762</v>
      </c>
      <c r="O70" s="13">
        <v>1.1757273881246173</v>
      </c>
      <c r="P70" s="13">
        <v>-0.11536095581128063</v>
      </c>
      <c r="Q70" s="13">
        <v>-0.52826879815339189</v>
      </c>
      <c r="R70" s="13">
        <v>0.29340243176415154</v>
      </c>
      <c r="S70" s="13">
        <v>-0.80218634350135409</v>
      </c>
      <c r="T70" s="13">
        <v>0.61091294407027563</v>
      </c>
      <c r="U70">
        <v>0.63097512304016279</v>
      </c>
      <c r="X70" cm="1">
        <f t="array" ref="X70:AM77">MMULT(X60:AM67,N16:AC31)</f>
        <v>9.0657976696243842E-2</v>
      </c>
      <c r="Y70">
        <v>5.2404258225213024E-2</v>
      </c>
      <c r="Z70">
        <v>0.11467775341061209</v>
      </c>
      <c r="AA70">
        <v>9.332684077561812E-2</v>
      </c>
      <c r="AB70">
        <v>6.0188445123387856E-2</v>
      </c>
      <c r="AC70">
        <v>-1.698620783851737E-2</v>
      </c>
      <c r="AD70">
        <v>-9.4244262802903444E-3</v>
      </c>
      <c r="AE70">
        <v>-8.9490348661517685E-2</v>
      </c>
      <c r="AF70">
        <v>-9.7719346239588264E-2</v>
      </c>
      <c r="AG70">
        <v>-6.5025761267253776E-2</v>
      </c>
      <c r="AH70">
        <v>-1.8543045218152351E-2</v>
      </c>
      <c r="AI70">
        <v>-9.4244262802903444E-3</v>
      </c>
      <c r="AJ70">
        <v>-1.0758858319977478E-2</v>
      </c>
      <c r="AK70">
        <v>-4.6788523391529765E-2</v>
      </c>
      <c r="AL70">
        <v>-2.8106474835910056E-2</v>
      </c>
      <c r="AM70">
        <v>-1.8987855898048051E-2</v>
      </c>
    </row>
    <row r="71" spans="2:39" x14ac:dyDescent="0.25">
      <c r="C71" s="10">
        <f t="shared" ref="C71:C73" si="30">C14 - $C$19</f>
        <v>-0.42375000000000185</v>
      </c>
      <c r="D71" s="10">
        <f t="shared" si="23"/>
        <v>0.46499999999999986</v>
      </c>
      <c r="E71" s="10">
        <f t="shared" si="24"/>
        <v>-1.4374999999999805E-2</v>
      </c>
      <c r="F71" s="10">
        <f t="shared" si="25"/>
        <v>-1.7843750000000007</v>
      </c>
      <c r="G71" s="10">
        <f t="shared" si="26"/>
        <v>1.2231250000000031</v>
      </c>
      <c r="H71" s="10">
        <f t="shared" si="27"/>
        <v>-4.3693750000000051</v>
      </c>
      <c r="I71" s="10">
        <f t="shared" si="28"/>
        <v>6.3468750000000007</v>
      </c>
      <c r="J71" s="10">
        <f t="shared" si="29"/>
        <v>-1.4449999999999985</v>
      </c>
      <c r="N71" s="13">
        <v>-0.15079082048464551</v>
      </c>
      <c r="O71" s="13">
        <v>0.90365824045941634</v>
      </c>
      <c r="P71" s="13">
        <v>-1.7571536315625309E-2</v>
      </c>
      <c r="Q71" s="13">
        <v>-1.0658709672988931</v>
      </c>
      <c r="R71" s="13">
        <v>0.53313700925018004</v>
      </c>
      <c r="S71" s="13">
        <v>-1.4309989097774853</v>
      </c>
      <c r="T71" s="13">
        <v>1.702942889660624</v>
      </c>
      <c r="U71">
        <v>-1.2932752521886977</v>
      </c>
      <c r="X71">
        <v>0.10020403876062077</v>
      </c>
      <c r="Y71">
        <v>9.6560255532961853E-2</v>
      </c>
      <c r="Z71">
        <v>5.1620262391834933E-2</v>
      </c>
      <c r="AA71">
        <v>2.3684590979783079E-2</v>
      </c>
      <c r="AB71">
        <v>-4.251080432268778E-3</v>
      </c>
      <c r="AC71">
        <v>-6.0122423256372494E-2</v>
      </c>
      <c r="AD71">
        <v>-8.6843500259204731E-2</v>
      </c>
      <c r="AE71">
        <v>-8.1985122622326143E-2</v>
      </c>
      <c r="AF71">
        <v>-9.7774849942181524E-2</v>
      </c>
      <c r="AG71">
        <v>-2.2469996570563457E-2</v>
      </c>
      <c r="AH71">
        <v>7.3482961757788581E-2</v>
      </c>
      <c r="AI71">
        <v>5.6478640028713521E-2</v>
      </c>
      <c r="AJ71">
        <v>2.6113779798222374E-2</v>
      </c>
      <c r="AK71">
        <v>-4.7976479164176022E-2</v>
      </c>
      <c r="AL71">
        <v>-1.0324052478367041E-2</v>
      </c>
      <c r="AM71">
        <v>-1.6397024524465249E-2</v>
      </c>
    </row>
    <row r="72" spans="2:39" x14ac:dyDescent="0.25">
      <c r="C72" s="10">
        <f t="shared" si="30"/>
        <v>-0.48375000000000234</v>
      </c>
      <c r="D72" s="10">
        <f t="shared" si="23"/>
        <v>0.21499999999999986</v>
      </c>
      <c r="E72" s="10">
        <f t="shared" si="24"/>
        <v>0.27562500000000023</v>
      </c>
      <c r="F72" s="10">
        <f t="shared" si="25"/>
        <v>-2.1143750000000008</v>
      </c>
      <c r="G72" s="10">
        <f t="shared" si="26"/>
        <v>1.5731250000000045</v>
      </c>
      <c r="H72" s="10">
        <f t="shared" si="27"/>
        <v>-3.9393750000000054</v>
      </c>
      <c r="I72" s="10">
        <f t="shared" si="28"/>
        <v>5.0968749999999989</v>
      </c>
      <c r="J72" s="10">
        <f t="shared" si="29"/>
        <v>-0.625</v>
      </c>
      <c r="N72" s="13">
        <v>-0.17214173311963965</v>
      </c>
      <c r="O72" s="13">
        <v>0.41782047677155798</v>
      </c>
      <c r="P72" s="13">
        <v>0.33691510935612495</v>
      </c>
      <c r="Q72" s="13">
        <v>-1.2629917626522436</v>
      </c>
      <c r="R72" s="13">
        <v>0.68569537674128955</v>
      </c>
      <c r="S72" s="13">
        <v>-1.290171095455227</v>
      </c>
      <c r="T72" s="13">
        <v>1.3675528572311555</v>
      </c>
      <c r="U72">
        <v>-0.55937510907815702</v>
      </c>
      <c r="X72">
        <v>-0.1088193784329093</v>
      </c>
      <c r="Y72">
        <v>-0.10423549939405047</v>
      </c>
      <c r="Z72">
        <v>-3.0129454932499238E-2</v>
      </c>
      <c r="AA72">
        <v>-4.3881092049075747E-2</v>
      </c>
      <c r="AB72">
        <v>-1.2557918616873671E-2</v>
      </c>
      <c r="AC72">
        <v>1.0361476577420509E-2</v>
      </c>
      <c r="AD72">
        <v>1.1125456417230332E-2</v>
      </c>
      <c r="AE72">
        <v>-3.9297213010216908E-2</v>
      </c>
      <c r="AF72">
        <v>-3.3424117991679168E-4</v>
      </c>
      <c r="AG72">
        <v>-4.1541403789658107E-3</v>
      </c>
      <c r="AH72">
        <v>-7.2100597382050392E-3</v>
      </c>
      <c r="AI72">
        <v>-1.0982210197265818E-3</v>
      </c>
      <c r="AJ72">
        <v>2.105719433475781E-2</v>
      </c>
      <c r="AK72">
        <v>6.1548125844677538E-2</v>
      </c>
      <c r="AL72">
        <v>0.11808263399060323</v>
      </c>
      <c r="AM72">
        <v>0.12954233158775033</v>
      </c>
    </row>
    <row r="73" spans="2:39" x14ac:dyDescent="0.25">
      <c r="C73" s="10">
        <f t="shared" si="30"/>
        <v>-2.1037500000000016</v>
      </c>
      <c r="D73" s="10">
        <f t="shared" si="23"/>
        <v>-0.39500000000000002</v>
      </c>
      <c r="E73" s="10">
        <f t="shared" si="24"/>
        <v>0.80562500000000004</v>
      </c>
      <c r="F73" s="10">
        <f t="shared" si="25"/>
        <v>-1.5043750000000005</v>
      </c>
      <c r="G73" s="10">
        <f t="shared" si="26"/>
        <v>2.6731250000000024</v>
      </c>
      <c r="H73" s="10">
        <f t="shared" si="27"/>
        <v>-3.8693750000000051</v>
      </c>
      <c r="I73" s="10">
        <f t="shared" si="28"/>
        <v>4.3868749999999999</v>
      </c>
      <c r="J73" s="10">
        <f t="shared" si="29"/>
        <v>1.5000000000000568E-2</v>
      </c>
      <c r="N73" s="13">
        <v>-0.74861637426447625</v>
      </c>
      <c r="O73" s="13">
        <v>-0.76762366662681636</v>
      </c>
      <c r="P73" s="13">
        <v>0.98477001351484061</v>
      </c>
      <c r="Q73" s="13">
        <v>-0.89861695912029271</v>
      </c>
      <c r="R73" s="13">
        <v>1.1651645317133452</v>
      </c>
      <c r="S73" s="13">
        <v>-1.2672456373097429</v>
      </c>
      <c r="T73" s="13">
        <v>1.1770513188112179</v>
      </c>
      <c r="U73">
        <v>1.3425002617876276E-2</v>
      </c>
      <c r="X73">
        <v>-5.5790225105333928E-2</v>
      </c>
      <c r="Y73">
        <v>3.5303475777653769E-2</v>
      </c>
      <c r="Z73">
        <v>2.0743417029963095E-2</v>
      </c>
      <c r="AA73">
        <v>3.1570127380810026E-2</v>
      </c>
      <c r="AB73">
        <v>1.9250077671225625E-2</v>
      </c>
      <c r="AC73">
        <v>-2.891011664805888E-2</v>
      </c>
      <c r="AD73">
        <v>7.3010294585775709E-2</v>
      </c>
      <c r="AE73">
        <v>0.10959710887484456</v>
      </c>
      <c r="AF73">
        <v>9.6530389485891419E-2</v>
      </c>
      <c r="AG73">
        <v>6.8903611349247607E-2</v>
      </c>
      <c r="AH73">
        <v>-3.3016799884586993E-2</v>
      </c>
      <c r="AI73">
        <v>-6.6616935456180817E-2</v>
      </c>
      <c r="AJ73">
        <v>-7.8936985165765222E-2</v>
      </c>
      <c r="AK73">
        <v>-5.6163559945018295E-2</v>
      </c>
      <c r="AL73">
        <v>-6.549693093712769E-2</v>
      </c>
      <c r="AM73">
        <v>-6.9976949013340201E-2</v>
      </c>
    </row>
    <row r="74" spans="2:39" x14ac:dyDescent="0.25">
      <c r="C74" s="10">
        <f>C17 - $C$19</f>
        <v>-1.2637500000000017</v>
      </c>
      <c r="D74" s="10">
        <f t="shared" si="23"/>
        <v>-8.5000000000000409E-2</v>
      </c>
      <c r="E74" s="10">
        <f t="shared" si="24"/>
        <v>1.5456250000000002</v>
      </c>
      <c r="F74" s="10">
        <f t="shared" si="25"/>
        <v>-1.7543750000000005</v>
      </c>
      <c r="G74" s="10">
        <f t="shared" si="26"/>
        <v>1.0331250000000018</v>
      </c>
      <c r="H74" s="10">
        <f t="shared" si="27"/>
        <v>-2.8093750000000028</v>
      </c>
      <c r="I74" s="10">
        <f t="shared" si="28"/>
        <v>1.5368749999999984</v>
      </c>
      <c r="J74" s="10">
        <f t="shared" si="29"/>
        <v>1.8049999999999997</v>
      </c>
      <c r="N74" s="13">
        <v>-0.44970359737456089</v>
      </c>
      <c r="O74" s="13">
        <v>-0.16518483965387265</v>
      </c>
      <c r="P74" s="13">
        <v>1.8893221438496517</v>
      </c>
      <c r="Q74" s="13">
        <v>-1.047950894994043</v>
      </c>
      <c r="R74" s="13">
        <v>0.45031960975500612</v>
      </c>
      <c r="S74" s="13">
        <v>-0.92008869967812845</v>
      </c>
      <c r="T74" s="13">
        <v>0.41236204487203049</v>
      </c>
      <c r="U74">
        <v>1.6154753150177172</v>
      </c>
      <c r="X74">
        <v>-6.8293706697191633E-2</v>
      </c>
      <c r="Y74">
        <v>-8.8725630914750858E-2</v>
      </c>
      <c r="Z74">
        <v>-0.12250641228778207</v>
      </c>
      <c r="AA74">
        <v>-9.6353549289306339E-2</v>
      </c>
      <c r="AB74">
        <v>-5.4672423885485488E-2</v>
      </c>
      <c r="AC74">
        <v>7.3095208888318233E-2</v>
      </c>
      <c r="AD74">
        <v>-8.0876366694504296E-3</v>
      </c>
      <c r="AE74">
        <v>4.7214771546076569E-2</v>
      </c>
      <c r="AF74">
        <v>5.6749669514270816E-2</v>
      </c>
      <c r="AG74">
        <v>2.1606759860068974E-2</v>
      </c>
      <c r="AH74">
        <v>1.8337651985259471E-2</v>
      </c>
      <c r="AI74">
        <v>3.3321063078136252E-2</v>
      </c>
      <c r="AJ74">
        <v>4.2855961046330597E-2</v>
      </c>
      <c r="AK74">
        <v>7.2822783232084076E-2</v>
      </c>
      <c r="AL74">
        <v>2.8144975609687883E-2</v>
      </c>
      <c r="AM74">
        <v>4.4490514983735303E-2</v>
      </c>
    </row>
    <row r="75" spans="2:39" x14ac:dyDescent="0.25">
      <c r="C75" s="10">
        <f>C18 - $C$19</f>
        <v>-0.85375000000000156</v>
      </c>
      <c r="D75" s="10">
        <f t="shared" si="23"/>
        <v>-0.13500000000000023</v>
      </c>
      <c r="E75" s="10">
        <f t="shared" si="24"/>
        <v>1.6956250000000002</v>
      </c>
      <c r="F75" s="10">
        <f t="shared" si="25"/>
        <v>-1.8743750000000006</v>
      </c>
      <c r="G75" s="10">
        <f t="shared" si="26"/>
        <v>1.6331250000000033</v>
      </c>
      <c r="H75" s="10">
        <f t="shared" si="27"/>
        <v>-1.9793750000000045</v>
      </c>
      <c r="I75" s="10">
        <f t="shared" si="28"/>
        <v>1.676874999999999</v>
      </c>
      <c r="J75" s="10">
        <f t="shared" si="29"/>
        <v>-0.16499999999999915</v>
      </c>
      <c r="N75" s="13">
        <v>-0.30380569436876881</v>
      </c>
      <c r="O75" s="13">
        <v>-0.26235239239144398</v>
      </c>
      <c r="P75" s="13">
        <v>2.0726773054040053</v>
      </c>
      <c r="Q75" s="13">
        <v>-1.1196311842134432</v>
      </c>
      <c r="R75" s="13">
        <v>0.71184823973976485</v>
      </c>
      <c r="S75" s="13">
        <v>-0.64825826738167658</v>
      </c>
      <c r="T75" s="13">
        <v>0.44992572850413104</v>
      </c>
      <c r="U75">
        <v>-0.14767502879663269</v>
      </c>
      <c r="X75">
        <v>7.1040775157294692E-2</v>
      </c>
      <c r="Y75">
        <v>9.4170924893363275E-2</v>
      </c>
      <c r="Z75">
        <v>8.1070663095943948E-2</v>
      </c>
      <c r="AA75">
        <v>8.3322270592375403E-2</v>
      </c>
      <c r="AB75">
        <v>4.0337036569592997E-2</v>
      </c>
      <c r="AC75">
        <v>-5.1160104421758036E-2</v>
      </c>
      <c r="AD75">
        <v>3.0831670831815987E-3</v>
      </c>
      <c r="AE75">
        <v>8.405148438383258E-3</v>
      </c>
      <c r="AF75">
        <v>2.2324176598141354E-2</v>
      </c>
      <c r="AG75">
        <v>4.4840251562455961E-2</v>
      </c>
      <c r="AH75">
        <v>-5.0136646468834631E-2</v>
      </c>
      <c r="AI75">
        <v>-8.9437431861092834E-2</v>
      </c>
      <c r="AJ75">
        <v>-8.0635693465951688E-2</v>
      </c>
      <c r="AK75">
        <v>-7.9202852331858933E-2</v>
      </c>
      <c r="AL75">
        <v>-5.7505543729883028E-2</v>
      </c>
      <c r="AM75">
        <v>-4.0516141711354786E-2</v>
      </c>
    </row>
    <row r="76" spans="2:39" x14ac:dyDescent="0.25">
      <c r="B76" s="1" t="s">
        <v>35</v>
      </c>
      <c r="C76" s="10">
        <f>AVERAGE(C60:C75)</f>
        <v>-1.5543122344752192E-15</v>
      </c>
      <c r="D76" s="10">
        <f>AVERAGE(D60:D70)</f>
        <v>-5.909090909091066E-3</v>
      </c>
      <c r="E76" s="10">
        <f>AVERAGE(E60:E70)</f>
        <v>-0.39164772727272718</v>
      </c>
      <c r="F76" s="10">
        <f>AVERAGE(F60:F70)</f>
        <v>0.82107954545454509</v>
      </c>
      <c r="G76" s="10">
        <f>AVERAGE(G60:G70)</f>
        <v>-0.73960227272726964</v>
      </c>
      <c r="H76" s="10">
        <f>AVERAGE(H60:H70)</f>
        <v>1.5424431818181774</v>
      </c>
      <c r="I76" s="10">
        <f>AVERAGE(I60:I70)</f>
        <v>-1.731306818181819</v>
      </c>
      <c r="J76" s="10">
        <f>AVERAGE(J60:J70)</f>
        <v>3.7727272727273456E-2</v>
      </c>
      <c r="X76">
        <v>-8.3564522767504659E-2</v>
      </c>
      <c r="Y76">
        <v>-8.9098458302590874E-2</v>
      </c>
      <c r="Z76">
        <v>-8.2558352670216245E-2</v>
      </c>
      <c r="AA76">
        <v>-8.7924593189087741E-2</v>
      </c>
      <c r="AB76">
        <v>-6.9310446389252253E-2</v>
      </c>
      <c r="AC76">
        <v>2.1580252399133554E-2</v>
      </c>
      <c r="AD76">
        <v>1.4201671685685268E-2</v>
      </c>
      <c r="AE76">
        <v>1.6549401912691553E-2</v>
      </c>
      <c r="AF76">
        <v>1.4033976669470536E-2</v>
      </c>
      <c r="AG76">
        <v>-1.1455665795169023E-2</v>
      </c>
      <c r="AH76">
        <v>3.8182059004392227E-2</v>
      </c>
      <c r="AI76">
        <v>0.106433930603789</v>
      </c>
      <c r="AJ76">
        <v>8.5472053576947218E-2</v>
      </c>
      <c r="AK76">
        <v>7.3565707425701121E-2</v>
      </c>
      <c r="AL76">
        <v>2.5772627804501905E-2</v>
      </c>
      <c r="AM76">
        <v>2.812035803150819E-2</v>
      </c>
    </row>
    <row r="77" spans="2:39" x14ac:dyDescent="0.25">
      <c r="X77">
        <v>0.11439220980648321</v>
      </c>
      <c r="Y77">
        <v>6.9082825971152353E-2</v>
      </c>
      <c r="Z77">
        <v>-1.5942190608727484E-2</v>
      </c>
      <c r="AA77">
        <v>2.5171879908518018E-3</v>
      </c>
      <c r="AB77">
        <v>6.4048449989448947E-2</v>
      </c>
      <c r="AC77">
        <v>2.3773442135821714E-2</v>
      </c>
      <c r="AD77">
        <v>-9.3695330770591237E-2</v>
      </c>
      <c r="AE77">
        <v>-4.8385946935260493E-2</v>
      </c>
      <c r="AF77">
        <v>-7.8032827716402881E-2</v>
      </c>
      <c r="AG77">
        <v>-5.397969802604214E-2</v>
      </c>
      <c r="AH77">
        <v>3.9435945190010174E-2</v>
      </c>
      <c r="AI77">
        <v>-8.0829703261793603E-2</v>
      </c>
      <c r="AJ77">
        <v>-3.4960944317384814E-2</v>
      </c>
      <c r="AK77">
        <v>8.3906266361726727E-4</v>
      </c>
      <c r="AL77">
        <v>0.10096720718860733</v>
      </c>
      <c r="AM77">
        <v>-9.2296892997895431E-3</v>
      </c>
    </row>
    <row r="79" spans="2:39" x14ac:dyDescent="0.25">
      <c r="X79" t="s">
        <v>39</v>
      </c>
    </row>
    <row r="80" spans="2:39" x14ac:dyDescent="0.25">
      <c r="X80" cm="1">
        <f t="array" ref="X80:AE87">MMULT(X70:AM77,N60:U75)</f>
        <v>1.0000000000000078</v>
      </c>
      <c r="Y80">
        <v>0.6861014205702376</v>
      </c>
      <c r="Z80">
        <v>-0.46137991359620234</v>
      </c>
      <c r="AA80">
        <v>-0.20408866983155521</v>
      </c>
      <c r="AB80">
        <v>-0.89075516694709789</v>
      </c>
      <c r="AC80">
        <v>0.55357458509437263</v>
      </c>
      <c r="AD80">
        <v>-0.70446196276534512</v>
      </c>
      <c r="AE80">
        <v>0.4784314103406806</v>
      </c>
    </row>
    <row r="81" spans="24:31" x14ac:dyDescent="0.25">
      <c r="X81">
        <v>0.6861014205702376</v>
      </c>
      <c r="Y81">
        <v>1.0000000000000042</v>
      </c>
      <c r="Z81">
        <v>-0.4494352172406369</v>
      </c>
      <c r="AA81">
        <v>-0.46001274336729192</v>
      </c>
      <c r="AB81">
        <v>-0.60074991309387393</v>
      </c>
      <c r="AC81">
        <v>0.24550457342396545</v>
      </c>
      <c r="AD81">
        <v>-0.33978136010538401</v>
      </c>
      <c r="AE81">
        <v>0.52964931971528628</v>
      </c>
    </row>
    <row r="82" spans="24:31" x14ac:dyDescent="0.25">
      <c r="X82">
        <v>-0.46137991359620234</v>
      </c>
      <c r="Y82">
        <v>-0.4494352172406369</v>
      </c>
      <c r="Z82">
        <v>0.99999999999999833</v>
      </c>
      <c r="AA82">
        <v>-0.40928455754340365</v>
      </c>
      <c r="AB82">
        <v>0.6126653294732578</v>
      </c>
      <c r="AC82">
        <v>-0.6931812545953443</v>
      </c>
      <c r="AD82">
        <v>0.60787846999016326</v>
      </c>
      <c r="AE82">
        <v>-0.14209601872574348</v>
      </c>
    </row>
    <row r="83" spans="24:31" x14ac:dyDescent="0.25">
      <c r="X83">
        <v>-0.20408866983155521</v>
      </c>
      <c r="Y83">
        <v>-0.46001274336729192</v>
      </c>
      <c r="Z83">
        <v>-0.40928455754340365</v>
      </c>
      <c r="AA83">
        <v>0.99999999999999856</v>
      </c>
      <c r="AB83">
        <v>-0.18839661375100894</v>
      </c>
      <c r="AC83">
        <v>0.59757243595427323</v>
      </c>
      <c r="AD83">
        <v>-0.39038760403716299</v>
      </c>
      <c r="AE83">
        <v>-0.41946106625815294</v>
      </c>
    </row>
    <row r="84" spans="24:31" x14ac:dyDescent="0.25">
      <c r="X84">
        <v>-0.89075516694709789</v>
      </c>
      <c r="Y84">
        <v>-0.60074991309387393</v>
      </c>
      <c r="Z84">
        <v>0.6126653294732578</v>
      </c>
      <c r="AA84">
        <v>-0.18839661375100894</v>
      </c>
      <c r="AB84">
        <v>0.99999999999997857</v>
      </c>
      <c r="AC84">
        <v>-0.81677472857769318</v>
      </c>
      <c r="AD84">
        <v>0.86437750525329204</v>
      </c>
      <c r="AE84">
        <v>-0.35348560459100875</v>
      </c>
    </row>
    <row r="85" spans="24:31" x14ac:dyDescent="0.25">
      <c r="X85">
        <v>0.55357458509437263</v>
      </c>
      <c r="Y85">
        <v>0.24550457342396545</v>
      </c>
      <c r="Z85">
        <v>-0.6931812545953443</v>
      </c>
      <c r="AA85">
        <v>0.59757243595427323</v>
      </c>
      <c r="AB85">
        <v>-0.81677472857769318</v>
      </c>
      <c r="AC85">
        <v>1.0000000000000144</v>
      </c>
      <c r="AD85">
        <v>-0.94459255746687398</v>
      </c>
      <c r="AE85">
        <v>0.20209690310113906</v>
      </c>
    </row>
    <row r="86" spans="24:31" x14ac:dyDescent="0.25">
      <c r="X86">
        <v>-0.70446196276534512</v>
      </c>
      <c r="Y86">
        <v>-0.33978136010538401</v>
      </c>
      <c r="Z86">
        <v>0.60787846999016326</v>
      </c>
      <c r="AA86">
        <v>-0.39038760403716299</v>
      </c>
      <c r="AB86">
        <v>0.86437750525329204</v>
      </c>
      <c r="AC86">
        <v>-0.94459255746687398</v>
      </c>
      <c r="AD86">
        <v>1.000000000000002</v>
      </c>
      <c r="AE86">
        <v>-0.46135789376769237</v>
      </c>
    </row>
    <row r="87" spans="24:31" x14ac:dyDescent="0.25">
      <c r="X87">
        <v>0.4784314103406806</v>
      </c>
      <c r="Y87">
        <v>0.52964931971528628</v>
      </c>
      <c r="Z87">
        <v>-0.14209601872574348</v>
      </c>
      <c r="AA87">
        <v>-0.41946106625815294</v>
      </c>
      <c r="AB87">
        <v>-0.35348560459100875</v>
      </c>
      <c r="AC87">
        <v>0.20209690310113906</v>
      </c>
      <c r="AD87">
        <v>-0.46135789376769237</v>
      </c>
      <c r="AE87">
        <v>1.0000000000000002</v>
      </c>
    </row>
  </sheetData>
  <printOptions gridLines="1"/>
  <pageMargins left="0.7" right="0.7" top="0.75" bottom="0.75" header="0.3" footer="0.3"/>
  <pageSetup paperSize="9" fitToWidth="0" fitToHeight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CDF8A8-23C1-4E46-BCE6-6D716B79C418}">
  <dimension ref="B2"/>
  <sheetViews>
    <sheetView workbookViewId="0">
      <selection activeCell="B3" sqref="B3"/>
    </sheetView>
  </sheetViews>
  <sheetFormatPr defaultRowHeight="15" x14ac:dyDescent="0.25"/>
  <sheetData>
    <row r="2" spans="2:2" x14ac:dyDescent="0.25">
      <c r="B2" t="s">
        <v>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Feuil1</vt:lpstr>
      <vt:lpstr>Centrer le tableau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Arsène Lapostolet</cp:lastModifiedBy>
  <cp:revision>4</cp:revision>
  <dcterms:created xsi:type="dcterms:W3CDTF">2015-06-05T18:19:34Z</dcterms:created>
  <dcterms:modified xsi:type="dcterms:W3CDTF">2020-01-21T09:03:25Z</dcterms:modified>
</cp:coreProperties>
</file>