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frei365net-my.sharepoint.com/personal/arsene_lapostolet_efrei_net/Documents/"/>
    </mc:Choice>
  </mc:AlternateContent>
  <xr:revisionPtr revIDLastSave="0" documentId="8_{01474917-43BF-40A7-96D0-7E58AC76EDE3}" xr6:coauthVersionLast="47" xr6:coauthVersionMax="47" xr10:uidLastSave="{00000000-0000-0000-0000-000000000000}"/>
  <bookViews>
    <workbookView xWindow="-108" yWindow="-108" windowWidth="30936" windowHeight="16896" firstSheet="2" activeTab="2" xr2:uid="{D123D0E6-6EF6-4AAE-BCFB-EC65DBE0BA78}"/>
  </bookViews>
  <sheets>
    <sheet name="SaaS" sheetId="6" r:id="rId1"/>
    <sheet name="Licence" sheetId="5" r:id="rId2"/>
    <sheet name="ROI" sheetId="3" r:id="rId3"/>
    <sheet name="PME" sheetId="7" r:id="rId4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7" i="7" l="1"/>
  <c r="C15" i="3"/>
  <c r="D15" i="3"/>
  <c r="E15" i="3"/>
  <c r="F15" i="3"/>
  <c r="G15" i="3"/>
  <c r="H15" i="3"/>
  <c r="I15" i="3"/>
  <c r="J15" i="3"/>
  <c r="K15" i="3"/>
  <c r="L15" i="3"/>
  <c r="B15" i="3"/>
  <c r="C23" i="3"/>
  <c r="D23" i="3"/>
  <c r="E23" i="3"/>
  <c r="F23" i="3"/>
  <c r="G23" i="3"/>
  <c r="H23" i="3"/>
  <c r="I23" i="3"/>
  <c r="J23" i="3"/>
  <c r="K23" i="3"/>
  <c r="L23" i="3"/>
  <c r="B23" i="3"/>
  <c r="C7" i="3"/>
  <c r="D7" i="3"/>
  <c r="E7" i="3"/>
  <c r="F7" i="3"/>
  <c r="G7" i="3"/>
  <c r="H7" i="3"/>
  <c r="I7" i="3"/>
  <c r="J7" i="3"/>
  <c r="K7" i="3"/>
  <c r="L7" i="3"/>
  <c r="B7" i="3"/>
  <c r="K18" i="6"/>
  <c r="K19" i="6"/>
  <c r="K20" i="6"/>
  <c r="K21" i="6"/>
  <c r="K22" i="6"/>
  <c r="K23" i="6"/>
  <c r="K24" i="6"/>
  <c r="K25" i="6"/>
  <c r="K26" i="6"/>
  <c r="K27" i="6"/>
  <c r="K28" i="6"/>
  <c r="K17" i="6"/>
  <c r="C16" i="3"/>
  <c r="D16" i="3"/>
  <c r="E16" i="3"/>
  <c r="F16" i="3"/>
  <c r="G16" i="3"/>
  <c r="H16" i="3"/>
  <c r="I16" i="3"/>
  <c r="J16" i="3"/>
  <c r="K16" i="3"/>
  <c r="L16" i="3"/>
  <c r="C24" i="3"/>
  <c r="D24" i="3"/>
  <c r="E24" i="3"/>
  <c r="F24" i="3"/>
  <c r="G24" i="3"/>
  <c r="H24" i="3"/>
  <c r="I24" i="3"/>
  <c r="J24" i="3"/>
  <c r="K24" i="3"/>
  <c r="L24" i="3"/>
  <c r="B16" i="3"/>
  <c r="B24" i="3"/>
  <c r="C8" i="3"/>
  <c r="D8" i="3"/>
  <c r="E8" i="3"/>
  <c r="F8" i="3"/>
  <c r="G8" i="3"/>
  <c r="H8" i="3"/>
  <c r="I8" i="3"/>
  <c r="J8" i="3"/>
  <c r="K8" i="3"/>
  <c r="L8" i="3"/>
  <c r="B8" i="3"/>
  <c r="B8" i="5"/>
  <c r="B4" i="5"/>
  <c r="N23" i="6" l="1"/>
  <c r="C32" i="6"/>
  <c r="C31" i="6" s="1"/>
  <c r="D32" i="6"/>
  <c r="D31" i="6" s="1"/>
  <c r="E32" i="6"/>
  <c r="E31" i="6" s="1"/>
  <c r="F32" i="6"/>
  <c r="F31" i="6" s="1"/>
  <c r="G32" i="6"/>
  <c r="G31" i="6" s="1"/>
  <c r="H32" i="6"/>
  <c r="H31" i="6" s="1"/>
  <c r="I32" i="6"/>
  <c r="I31" i="6" s="1"/>
  <c r="J32" i="6"/>
  <c r="J31" i="6" s="1"/>
  <c r="K32" i="6"/>
  <c r="K31" i="6" s="1"/>
  <c r="L32" i="6"/>
  <c r="L31" i="6" s="1"/>
  <c r="B32" i="6"/>
  <c r="B31" i="6" s="1"/>
  <c r="C10" i="5"/>
  <c r="C15" i="5" l="1"/>
  <c r="D15" i="5"/>
  <c r="D16" i="5" s="1"/>
  <c r="E15" i="5"/>
  <c r="E16" i="5" s="1"/>
  <c r="F15" i="5"/>
  <c r="F16" i="5" s="1"/>
  <c r="G15" i="5"/>
  <c r="G16" i="5" s="1"/>
  <c r="H15" i="5"/>
  <c r="H16" i="5" s="1"/>
  <c r="I15" i="5"/>
  <c r="I16" i="5" s="1"/>
  <c r="J15" i="5"/>
  <c r="J16" i="5" s="1"/>
  <c r="K15" i="5"/>
  <c r="K16" i="5" s="1"/>
  <c r="L15" i="5"/>
  <c r="L16" i="5" s="1"/>
  <c r="B15" i="5"/>
  <c r="B16" i="5" s="1"/>
  <c r="C16" i="5" l="1"/>
  <c r="B21" i="7"/>
  <c r="B22" i="7"/>
  <c r="C21" i="7"/>
  <c r="C22" i="7"/>
  <c r="D21" i="7"/>
  <c r="D22" i="7"/>
  <c r="E21" i="7"/>
  <c r="E22" i="7"/>
  <c r="F21" i="7"/>
  <c r="F22" i="7"/>
  <c r="G21" i="7"/>
  <c r="G22" i="7"/>
  <c r="H21" i="7"/>
  <c r="H22" i="7"/>
  <c r="I21" i="7"/>
  <c r="I22" i="7"/>
  <c r="J21" i="7"/>
  <c r="J22" i="7"/>
  <c r="N23" i="7"/>
  <c r="K22" i="7"/>
  <c r="K21" i="7"/>
  <c r="L22" i="7"/>
  <c r="L21" i="7"/>
</calcChain>
</file>

<file path=xl/sharedStrings.xml><?xml version="1.0" encoding="utf-8"?>
<sst xmlns="http://schemas.openxmlformats.org/spreadsheetml/2006/main" count="70" uniqueCount="50">
  <si>
    <t>Nombre de clients B2C</t>
  </si>
  <si>
    <t>Note : les prix peuvent être changé selon les différents palliers de prix proposés par Salesforce à l'aide de menu dérouants</t>
  </si>
  <si>
    <t>Prix par utilisateur et par mois</t>
  </si>
  <si>
    <t>Prix absolu par an</t>
  </si>
  <si>
    <t>Prix par client B2C</t>
  </si>
  <si>
    <t>Nombre de d'utilisateurs</t>
  </si>
  <si>
    <t>Prix Annuel</t>
  </si>
  <si>
    <t>Sales Cloud</t>
  </si>
  <si>
    <t>Service Coud</t>
  </si>
  <si>
    <t>Marketing Cloud</t>
  </si>
  <si>
    <t>Tableau Software Intégration</t>
  </si>
  <si>
    <t>Einstein Analytics</t>
  </si>
  <si>
    <t>Community Cloud</t>
  </si>
  <si>
    <t>Total pour 10 ans</t>
  </si>
  <si>
    <t>Pardot</t>
  </si>
  <si>
    <t>Platform</t>
  </si>
  <si>
    <t>Community Cloud Partner</t>
  </si>
  <si>
    <t>Social Studio</t>
  </si>
  <si>
    <t>Advertising Studio</t>
  </si>
  <si>
    <t>Datorama</t>
  </si>
  <si>
    <t>Année</t>
  </si>
  <si>
    <t>Cumul des coûts</t>
  </si>
  <si>
    <t>Coût par an</t>
  </si>
  <si>
    <t>SAP</t>
  </si>
  <si>
    <t>Licence</t>
  </si>
  <si>
    <t>Tarif</t>
  </si>
  <si>
    <t>Coefficient</t>
  </si>
  <si>
    <t>Utilisateurs</t>
  </si>
  <si>
    <t>Tarif / utilisateur</t>
  </si>
  <si>
    <t>Matériel</t>
  </si>
  <si>
    <t xml:space="preserve"> </t>
  </si>
  <si>
    <t>prix formation / utilisateur</t>
  </si>
  <si>
    <t>Intégration</t>
  </si>
  <si>
    <t>Formation</t>
  </si>
  <si>
    <t>Maintenance (création des utilisateurs, vérifications, purges, mises à jours, ...)</t>
  </si>
  <si>
    <t>(du prix de la licence)</t>
  </si>
  <si>
    <t>Années</t>
  </si>
  <si>
    <t>Investissements</t>
  </si>
  <si>
    <t>Bénéfices</t>
  </si>
  <si>
    <t>Dépenses</t>
  </si>
  <si>
    <t>Bénéfices - Dépenses</t>
  </si>
  <si>
    <t>ROI SAP (Bénéfices - Dépenses)/Investissements</t>
  </si>
  <si>
    <t>Odoo</t>
  </si>
  <si>
    <t>ROI Odoo (Bénéfices - Dépenses)/Investissements</t>
  </si>
  <si>
    <t>Salesforce</t>
  </si>
  <si>
    <t>ROI Salesforce (Bénéfices - Dépenses)/Investissements</t>
  </si>
  <si>
    <t>Pour SAP, le point mort du ROI est atteint à la 10ème année, ainsi l'investissement est rentable à ce moment là</t>
  </si>
  <si>
    <t>Pour Odoo, l'investissement n'est jamais rentable car il n'y a aucun point mort de visible</t>
  </si>
  <si>
    <t>Pour Salesforce, le point mort du ROI est atteint à la 7ème année, ainsi l'investissement est rentable à ce moment là</t>
  </si>
  <si>
    <t>Offre Essentials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</si>
</sst>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€&quot;_-;\-* #,##0.00\ &quot;€&quot;_-;_-* &quot;-&quot;??\ &quot;€&quot;_-;_-@_-"/>
    <numFmt numFmtId="164" formatCode="_-* #,##0.00\ [$€-40C]_-;\-* #,##0.00\ [$€-40C]_-;_-* &quot;-&quot;??\ [$€-40C]_-;_-@_-"/>
    <numFmt numFmtId="165" formatCode="_-* #,##0\ [$€-40C]_-;\-* #,##0\ [$€-40C]_-;_-* &quot;-&quot;??\ [$€-40C]_-;_-@_-"/>
    <numFmt numFmtId="166" formatCode="_ * #,##0.00_)\ &quot;€&quot;_ ;_ * \(#,##0.00\)\ &quot;€&quot;_ ;_ * &quot;-&quot;??_)\ &quot;€&quot;_ ;_ @_ "/>
    <numFmt numFmtId="167" formatCode="_ * #,##0_)\ &quot;€&quot;_ ;_ * \(#,##0\)\ &quot;€&quot;_ ;_ * &quot;-&quot;??_)\ &quot;€&quot;_ ;_ @_ "/>
    <numFmt numFmtId="168" formatCode="#,##0.00\ &quot;€&quot;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</font>
    <font>
      <sz val="10"/>
      <color rgb="FF000000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b/>
      <sz val="10"/>
      <name val="Arial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000000"/>
      <name val="Calibri"/>
    </font>
    <font>
      <b/>
      <u/>
      <sz val="24"/>
      <color theme="1"/>
      <name val="Calibri"/>
      <family val="2"/>
      <scheme val="minor"/>
    </font>
    <font>
      <sz val="10"/>
      <color theme="1"/>
      <name val="Arial"/>
    </font>
    <font>
      <b/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rgb="FFEFEFEF"/>
      </patternFill>
    </fill>
    <fill>
      <patternFill patternType="solid">
        <fgColor theme="0"/>
        <bgColor rgb="FFB7B7B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8">
    <xf numFmtId="0" fontId="0" fillId="0" borderId="0" xfId="0"/>
    <xf numFmtId="0" fontId="5" fillId="3" borderId="0" xfId="0" applyFont="1" applyFill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164" fontId="2" fillId="4" borderId="0" xfId="0" applyNumberFormat="1" applyFont="1" applyFill="1" applyAlignment="1">
      <alignment horizontal="center" wrapText="1"/>
    </xf>
    <xf numFmtId="0" fontId="0" fillId="4" borderId="0" xfId="0" applyFill="1"/>
    <xf numFmtId="0" fontId="2" fillId="4" borderId="5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right" wrapText="1"/>
    </xf>
    <xf numFmtId="1" fontId="2" fillId="4" borderId="1" xfId="0" applyNumberFormat="1" applyFont="1" applyFill="1" applyBorder="1" applyAlignment="1">
      <alignment horizontal="right" wrapText="1"/>
    </xf>
    <xf numFmtId="165" fontId="2" fillId="4" borderId="1" xfId="0" applyNumberFormat="1" applyFont="1" applyFill="1" applyBorder="1" applyAlignment="1">
      <alignment horizontal="right" vertical="center" wrapText="1"/>
    </xf>
    <xf numFmtId="167" fontId="2" fillId="4" borderId="8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165" fontId="0" fillId="4" borderId="1" xfId="0" applyNumberFormat="1" applyFill="1" applyBorder="1"/>
    <xf numFmtId="0" fontId="0" fillId="4" borderId="1" xfId="0" applyFill="1" applyBorder="1"/>
    <xf numFmtId="0" fontId="7" fillId="6" borderId="1" xfId="0" applyFont="1" applyFill="1" applyBorder="1"/>
    <xf numFmtId="0" fontId="0" fillId="0" borderId="0" xfId="0" applyAlignment="1">
      <alignment horizontal="left" vertical="center" wrapText="1"/>
    </xf>
    <xf numFmtId="0" fontId="7" fillId="6" borderId="3" xfId="0" applyFont="1" applyFill="1" applyBorder="1"/>
    <xf numFmtId="0" fontId="0" fillId="4" borderId="5" xfId="0" applyFill="1" applyBorder="1"/>
    <xf numFmtId="0" fontId="4" fillId="2" borderId="8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wrapText="1"/>
    </xf>
    <xf numFmtId="165" fontId="2" fillId="4" borderId="6" xfId="0" applyNumberFormat="1" applyFont="1" applyFill="1" applyBorder="1" applyAlignment="1">
      <alignment horizontal="center" wrapText="1"/>
    </xf>
    <xf numFmtId="2" fontId="11" fillId="0" borderId="8" xfId="0" applyNumberFormat="1" applyFont="1" applyBorder="1" applyAlignment="1">
      <alignment horizontal="right" wrapText="1"/>
    </xf>
    <xf numFmtId="0" fontId="9" fillId="4" borderId="0" xfId="0" applyFont="1" applyFill="1"/>
    <xf numFmtId="0" fontId="8" fillId="4" borderId="0" xfId="0" applyFont="1" applyFill="1"/>
    <xf numFmtId="0" fontId="7" fillId="4" borderId="0" xfId="0" applyFont="1" applyFill="1"/>
    <xf numFmtId="0" fontId="7" fillId="7" borderId="12" xfId="0" applyFont="1" applyFill="1" applyBorder="1"/>
    <xf numFmtId="0" fontId="7" fillId="7" borderId="8" xfId="0" applyFont="1" applyFill="1" applyBorder="1"/>
    <xf numFmtId="0" fontId="7" fillId="7" borderId="8" xfId="0" applyFont="1" applyFill="1" applyBorder="1" applyAlignment="1">
      <alignment horizontal="left" wrapText="1"/>
    </xf>
    <xf numFmtId="0" fontId="7" fillId="7" borderId="14" xfId="0" applyFont="1" applyFill="1" applyBorder="1"/>
    <xf numFmtId="0" fontId="7" fillId="8" borderId="0" xfId="0" applyFont="1" applyFill="1"/>
    <xf numFmtId="0" fontId="0" fillId="8" borderId="0" xfId="0" applyFill="1"/>
    <xf numFmtId="0" fontId="7" fillId="6" borderId="0" xfId="0" applyFont="1" applyFill="1"/>
    <xf numFmtId="2" fontId="0" fillId="4" borderId="8" xfId="0" applyNumberFormat="1" applyFill="1" applyBorder="1"/>
    <xf numFmtId="168" fontId="0" fillId="4" borderId="8" xfId="0" applyNumberFormat="1" applyFill="1" applyBorder="1"/>
    <xf numFmtId="168" fontId="0" fillId="4" borderId="12" xfId="0" applyNumberFormat="1" applyFill="1" applyBorder="1"/>
    <xf numFmtId="168" fontId="2" fillId="0" borderId="8" xfId="0" applyNumberFormat="1" applyFont="1" applyBorder="1" applyAlignment="1">
      <alignment wrapText="1"/>
    </xf>
    <xf numFmtId="0" fontId="7" fillId="7" borderId="13" xfId="0" applyFont="1" applyFill="1" applyBorder="1"/>
    <xf numFmtId="0" fontId="0" fillId="4" borderId="0" xfId="0" applyFill="1" applyAlignment="1">
      <alignment horizontal="center"/>
    </xf>
    <xf numFmtId="166" fontId="0" fillId="4" borderId="1" xfId="1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center"/>
    </xf>
    <xf numFmtId="0" fontId="9" fillId="6" borderId="1" xfId="0" applyFont="1" applyFill="1" applyBorder="1" applyAlignment="1">
      <alignment horizontal="center"/>
    </xf>
    <xf numFmtId="166" fontId="0" fillId="4" borderId="6" xfId="1" applyNumberFormat="1" applyFont="1" applyFill="1" applyBorder="1" applyAlignment="1">
      <alignment horizontal="center"/>
    </xf>
    <xf numFmtId="166" fontId="0" fillId="4" borderId="7" xfId="1" applyNumberFormat="1" applyFont="1" applyFill="1" applyBorder="1" applyAlignment="1">
      <alignment horizontal="center"/>
    </xf>
    <xf numFmtId="0" fontId="10" fillId="4" borderId="0" xfId="0" applyFont="1" applyFill="1" applyAlignment="1">
      <alignment horizontal="center" vertical="center"/>
    </xf>
    <xf numFmtId="164" fontId="0" fillId="4" borderId="6" xfId="1" applyNumberFormat="1" applyFont="1" applyFill="1" applyBorder="1" applyAlignment="1">
      <alignment horizontal="center"/>
    </xf>
    <xf numFmtId="164" fontId="0" fillId="4" borderId="7" xfId="1" applyNumberFormat="1" applyFont="1" applyFill="1" applyBorder="1" applyAlignment="1">
      <alignment horizontal="center"/>
    </xf>
    <xf numFmtId="164" fontId="0" fillId="4" borderId="1" xfId="1" applyNumberFormat="1" applyFont="1" applyFill="1" applyBorder="1" applyAlignment="1">
      <alignment horizontal="center"/>
    </xf>
    <xf numFmtId="0" fontId="0" fillId="4" borderId="1" xfId="1" applyNumberFormat="1" applyFont="1" applyFill="1" applyBorder="1" applyAlignment="1">
      <alignment horizontal="center"/>
    </xf>
    <xf numFmtId="0" fontId="0" fillId="4" borderId="6" xfId="1" applyNumberFormat="1" applyFont="1" applyFill="1" applyBorder="1" applyAlignment="1">
      <alignment horizontal="center"/>
    </xf>
    <xf numFmtId="0" fontId="0" fillId="4" borderId="7" xfId="1" applyNumberFormat="1" applyFont="1" applyFill="1" applyBorder="1" applyAlignment="1">
      <alignment horizontal="center"/>
    </xf>
    <xf numFmtId="166" fontId="0" fillId="4" borderId="2" xfId="1" applyNumberFormat="1" applyFont="1" applyFill="1" applyBorder="1" applyAlignment="1">
      <alignment horizontal="center"/>
    </xf>
    <xf numFmtId="0" fontId="0" fillId="4" borderId="10" xfId="1" applyNumberFormat="1" applyFont="1" applyFill="1" applyBorder="1" applyAlignment="1">
      <alignment horizontal="center"/>
    </xf>
    <xf numFmtId="0" fontId="0" fillId="4" borderId="4" xfId="1" applyNumberFormat="1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166" fontId="0" fillId="4" borderId="15" xfId="1" applyNumberFormat="1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3" fillId="4" borderId="0" xfId="0" applyFont="1" applyFill="1" applyAlignment="1">
      <alignment horizontal="center" wrapText="1"/>
    </xf>
    <xf numFmtId="0" fontId="6" fillId="2" borderId="8" xfId="0" applyFont="1" applyFill="1" applyBorder="1" applyAlignment="1">
      <alignment horizontal="center" wrapText="1"/>
    </xf>
    <xf numFmtId="167" fontId="2" fillId="4" borderId="8" xfId="0" applyNumberFormat="1" applyFont="1" applyFill="1" applyBorder="1" applyAlignment="1">
      <alignment horizontal="center" vertical="center" wrapText="1"/>
    </xf>
    <xf numFmtId="2" fontId="11" fillId="0" borderId="11" xfId="0" applyNumberFormat="1" applyFont="1" applyBorder="1" applyAlignment="1">
      <alignment horizontal="center" vertical="center" wrapText="1"/>
    </xf>
    <xf numFmtId="2" fontId="11" fillId="0" borderId="12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/>
    </xf>
    <xf numFmtId="0" fontId="12" fillId="7" borderId="2" xfId="0" applyFont="1" applyFill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Comparatif de l'investissement et du (bénéfices -dépenses) au cours du temps pour SAP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ROI!$A$2</c:f>
              <c:strCache>
                <c:ptCount val="1"/>
                <c:pt idx="0">
                  <c:v>Investissements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ROI!$B$2:$N$2</c:f>
              <c:numCache>
                <c:formatCode>#,##0.00\ "€"</c:formatCode>
                <c:ptCount val="13"/>
                <c:pt idx="0">
                  <c:v>3000000</c:v>
                </c:pt>
                <c:pt idx="1">
                  <c:v>1500000</c:v>
                </c:pt>
                <c:pt idx="2">
                  <c:v>1500000</c:v>
                </c:pt>
                <c:pt idx="3">
                  <c:v>1500000</c:v>
                </c:pt>
                <c:pt idx="4">
                  <c:v>1500000</c:v>
                </c:pt>
                <c:pt idx="5">
                  <c:v>1500000</c:v>
                </c:pt>
                <c:pt idx="6">
                  <c:v>1500000</c:v>
                </c:pt>
                <c:pt idx="7">
                  <c:v>1500000</c:v>
                </c:pt>
                <c:pt idx="8">
                  <c:v>1500000</c:v>
                </c:pt>
                <c:pt idx="9">
                  <c:v>1500000</c:v>
                </c:pt>
                <c:pt idx="10">
                  <c:v>1500000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1D4-426A-97EE-631E30FF35CD}"/>
            </c:ext>
          </c:extLst>
        </c:ser>
        <c:ser>
          <c:idx val="1"/>
          <c:order val="1"/>
          <c:tx>
            <c:strRef>
              <c:f>ROI!$A$7</c:f>
              <c:strCache>
                <c:ptCount val="1"/>
                <c:pt idx="0">
                  <c:v>Bénéfices - Dépenses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ROI!$B$7:$N$7</c:f>
              <c:numCache>
                <c:formatCode>#,##0.00\ "€"</c:formatCode>
                <c:ptCount val="13"/>
                <c:pt idx="0">
                  <c:v>-2600000</c:v>
                </c:pt>
                <c:pt idx="1">
                  <c:v>-50000</c:v>
                </c:pt>
                <c:pt idx="2">
                  <c:v>0</c:v>
                </c:pt>
                <c:pt idx="3">
                  <c:v>200000</c:v>
                </c:pt>
                <c:pt idx="4">
                  <c:v>400000</c:v>
                </c:pt>
                <c:pt idx="5">
                  <c:v>500000</c:v>
                </c:pt>
                <c:pt idx="6">
                  <c:v>100000</c:v>
                </c:pt>
                <c:pt idx="7">
                  <c:v>600000</c:v>
                </c:pt>
                <c:pt idx="8">
                  <c:v>1200000</c:v>
                </c:pt>
                <c:pt idx="9">
                  <c:v>1400000</c:v>
                </c:pt>
                <c:pt idx="10">
                  <c:v>1500000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1D4-426A-97EE-631E30FF3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35959672"/>
        <c:axId val="219683256"/>
      </c:lineChart>
      <c:catAx>
        <c:axId val="143595967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9683256"/>
        <c:crosses val="autoZero"/>
        <c:auto val="1"/>
        <c:lblAlgn val="ctr"/>
        <c:lblOffset val="100"/>
        <c:noMultiLvlLbl val="0"/>
      </c:catAx>
      <c:valAx>
        <c:axId val="219683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59596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Comparatif de l'investissement et du (bénéfices - dépenses) au cours du temps pour Salesforce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ROI!$A$2</c:f>
              <c:strCache>
                <c:ptCount val="1"/>
                <c:pt idx="0">
                  <c:v>Investissements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ROI!$B$2:$N$2</c:f>
              <c:numCache>
                <c:formatCode>#,##0.00\ "€"</c:formatCode>
                <c:ptCount val="13"/>
                <c:pt idx="0">
                  <c:v>3000000</c:v>
                </c:pt>
                <c:pt idx="1">
                  <c:v>1500000</c:v>
                </c:pt>
                <c:pt idx="2">
                  <c:v>1500000</c:v>
                </c:pt>
                <c:pt idx="3">
                  <c:v>1500000</c:v>
                </c:pt>
                <c:pt idx="4">
                  <c:v>1500000</c:v>
                </c:pt>
                <c:pt idx="5">
                  <c:v>1500000</c:v>
                </c:pt>
                <c:pt idx="6">
                  <c:v>1500000</c:v>
                </c:pt>
                <c:pt idx="7">
                  <c:v>1500000</c:v>
                </c:pt>
                <c:pt idx="8">
                  <c:v>1500000</c:v>
                </c:pt>
                <c:pt idx="9">
                  <c:v>1500000</c:v>
                </c:pt>
                <c:pt idx="10">
                  <c:v>1500000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65C-4F64-9E85-9D79827DC43A}"/>
            </c:ext>
          </c:extLst>
        </c:ser>
        <c:ser>
          <c:idx val="1"/>
          <c:order val="1"/>
          <c:tx>
            <c:strRef>
              <c:f>ROI!$A$23</c:f>
              <c:strCache>
                <c:ptCount val="1"/>
                <c:pt idx="0">
                  <c:v>Bénéfices - Dépenses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ROI!$B$23:$N$23</c:f>
              <c:numCache>
                <c:formatCode>#,##0.00\ "€"</c:formatCode>
                <c:ptCount val="13"/>
                <c:pt idx="0">
                  <c:v>-650</c:v>
                </c:pt>
                <c:pt idx="1">
                  <c:v>250</c:v>
                </c:pt>
                <c:pt idx="2">
                  <c:v>750</c:v>
                </c:pt>
                <c:pt idx="3">
                  <c:v>1650</c:v>
                </c:pt>
                <c:pt idx="4">
                  <c:v>3750</c:v>
                </c:pt>
                <c:pt idx="5">
                  <c:v>5250</c:v>
                </c:pt>
                <c:pt idx="6">
                  <c:v>5500</c:v>
                </c:pt>
                <c:pt idx="7">
                  <c:v>6050</c:v>
                </c:pt>
                <c:pt idx="8">
                  <c:v>6900</c:v>
                </c:pt>
                <c:pt idx="9">
                  <c:v>7250</c:v>
                </c:pt>
                <c:pt idx="10">
                  <c:v>7550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65C-4F64-9E85-9D79827DC4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99331320"/>
        <c:axId val="1409522296"/>
      </c:lineChart>
      <c:catAx>
        <c:axId val="49933132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9522296"/>
        <c:crosses val="autoZero"/>
        <c:auto val="1"/>
        <c:lblAlgn val="ctr"/>
        <c:lblOffset val="100"/>
        <c:noMultiLvlLbl val="0"/>
      </c:catAx>
      <c:valAx>
        <c:axId val="1409522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9331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Comparatif de l'investissement et du (bénéfices - dépenses) au cours du temps pour Odoo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ROI!$A$2</c:f>
              <c:strCache>
                <c:ptCount val="1"/>
                <c:pt idx="0">
                  <c:v>Investissements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ROI!$B$2:$N$2</c:f>
              <c:numCache>
                <c:formatCode>#,##0.00\ "€"</c:formatCode>
                <c:ptCount val="13"/>
                <c:pt idx="0">
                  <c:v>3000000</c:v>
                </c:pt>
                <c:pt idx="1">
                  <c:v>1500000</c:v>
                </c:pt>
                <c:pt idx="2">
                  <c:v>1500000</c:v>
                </c:pt>
                <c:pt idx="3">
                  <c:v>1500000</c:v>
                </c:pt>
                <c:pt idx="4">
                  <c:v>1500000</c:v>
                </c:pt>
                <c:pt idx="5">
                  <c:v>1500000</c:v>
                </c:pt>
                <c:pt idx="6">
                  <c:v>1500000</c:v>
                </c:pt>
                <c:pt idx="7">
                  <c:v>1500000</c:v>
                </c:pt>
                <c:pt idx="8">
                  <c:v>1500000</c:v>
                </c:pt>
                <c:pt idx="9">
                  <c:v>1500000</c:v>
                </c:pt>
                <c:pt idx="10">
                  <c:v>1500000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850-4029-8346-F7DB6A21D9AA}"/>
            </c:ext>
          </c:extLst>
        </c:ser>
        <c:ser>
          <c:idx val="1"/>
          <c:order val="1"/>
          <c:tx>
            <c:strRef>
              <c:f>ROI!$A$15</c:f>
              <c:strCache>
                <c:ptCount val="1"/>
                <c:pt idx="0">
                  <c:v>Bénéfices - Dépenses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ROI!$B$15:$N$15</c:f>
              <c:numCache>
                <c:formatCode>#,##0.00\ "€"</c:formatCode>
                <c:ptCount val="13"/>
                <c:pt idx="0">
                  <c:v>-70000</c:v>
                </c:pt>
                <c:pt idx="1">
                  <c:v>-40000</c:v>
                </c:pt>
                <c:pt idx="2">
                  <c:v>440000</c:v>
                </c:pt>
                <c:pt idx="3">
                  <c:v>40000</c:v>
                </c:pt>
                <c:pt idx="4">
                  <c:v>200000</c:v>
                </c:pt>
                <c:pt idx="5">
                  <c:v>-15000</c:v>
                </c:pt>
                <c:pt idx="6">
                  <c:v>240000</c:v>
                </c:pt>
                <c:pt idx="7">
                  <c:v>420000</c:v>
                </c:pt>
                <c:pt idx="8">
                  <c:v>540000</c:v>
                </c:pt>
                <c:pt idx="9">
                  <c:v>350000</c:v>
                </c:pt>
                <c:pt idx="10">
                  <c:v>440000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850-4029-8346-F7DB6A21D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19748071"/>
        <c:axId val="1431215496"/>
      </c:lineChart>
      <c:catAx>
        <c:axId val="519748071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1215496"/>
        <c:crosses val="autoZero"/>
        <c:auto val="1"/>
        <c:lblAlgn val="ctr"/>
        <c:lblOffset val="100"/>
        <c:noMultiLvlLbl val="0"/>
      </c:catAx>
      <c:valAx>
        <c:axId val="1431215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97480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Comparatif des ROI des différents ERP au cours du temps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ROI!$A$8</c:f>
              <c:strCache>
                <c:ptCount val="1"/>
                <c:pt idx="0">
                  <c:v>ROI SAP (Bénéfices - Dépenses)/Investissements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ROI!$B$8:$N$8</c:f>
              <c:numCache>
                <c:formatCode>0.00</c:formatCode>
                <c:ptCount val="13"/>
                <c:pt idx="0">
                  <c:v>-0.8666666666666667</c:v>
                </c:pt>
                <c:pt idx="1">
                  <c:v>-3.3333333333333333E-2</c:v>
                </c:pt>
                <c:pt idx="2">
                  <c:v>0</c:v>
                </c:pt>
                <c:pt idx="3">
                  <c:v>0.13333333333333333</c:v>
                </c:pt>
                <c:pt idx="4">
                  <c:v>0.26666666666666666</c:v>
                </c:pt>
                <c:pt idx="5">
                  <c:v>0.33333333333333331</c:v>
                </c:pt>
                <c:pt idx="6">
                  <c:v>6.6666666666666666E-2</c:v>
                </c:pt>
                <c:pt idx="7">
                  <c:v>0.4</c:v>
                </c:pt>
                <c:pt idx="8">
                  <c:v>0.8</c:v>
                </c:pt>
                <c:pt idx="9">
                  <c:v>0.93333333333333335</c:v>
                </c:pt>
                <c:pt idx="1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9E-4BD2-B902-74854C54B3E2}"/>
            </c:ext>
          </c:extLst>
        </c:ser>
        <c:ser>
          <c:idx val="1"/>
          <c:order val="1"/>
          <c:tx>
            <c:strRef>
              <c:f>ROI!$A$16</c:f>
              <c:strCache>
                <c:ptCount val="1"/>
                <c:pt idx="0">
                  <c:v>ROI Odoo (Bénéfices - Dépenses)/Investissements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ROI!$B$16:$N$16</c:f>
              <c:numCache>
                <c:formatCode>0.00</c:formatCode>
                <c:ptCount val="13"/>
                <c:pt idx="0">
                  <c:v>-2.3333333333333334E-2</c:v>
                </c:pt>
                <c:pt idx="1">
                  <c:v>-2.6666666666666668E-2</c:v>
                </c:pt>
                <c:pt idx="2">
                  <c:v>0.29333333333333333</c:v>
                </c:pt>
                <c:pt idx="3">
                  <c:v>2.6666666666666668E-2</c:v>
                </c:pt>
                <c:pt idx="4">
                  <c:v>0.13333333333333333</c:v>
                </c:pt>
                <c:pt idx="5">
                  <c:v>-0.01</c:v>
                </c:pt>
                <c:pt idx="6">
                  <c:v>0.16</c:v>
                </c:pt>
                <c:pt idx="7">
                  <c:v>0.28000000000000003</c:v>
                </c:pt>
                <c:pt idx="8">
                  <c:v>0.36</c:v>
                </c:pt>
                <c:pt idx="9">
                  <c:v>0.23333333333333334</c:v>
                </c:pt>
                <c:pt idx="10">
                  <c:v>0.29333333333333333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D9E-4BD2-B902-74854C54B3E2}"/>
            </c:ext>
          </c:extLst>
        </c:ser>
        <c:ser>
          <c:idx val="2"/>
          <c:order val="2"/>
          <c:tx>
            <c:strRef>
              <c:f>ROI!$A$24</c:f>
              <c:strCache>
                <c:ptCount val="1"/>
                <c:pt idx="0">
                  <c:v>ROI Salesforce (Bénéfices - Dépenses)/Investissements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ROI!$B$24:$N$24</c:f>
              <c:numCache>
                <c:formatCode>0.00</c:formatCode>
                <c:ptCount val="13"/>
                <c:pt idx="0">
                  <c:v>-2.1666666666666666E-4</c:v>
                </c:pt>
                <c:pt idx="1">
                  <c:v>1.6666666666666666E-4</c:v>
                </c:pt>
                <c:pt idx="2">
                  <c:v>5.0000000000000001E-4</c:v>
                </c:pt>
                <c:pt idx="3">
                  <c:v>1.1000000000000001E-3</c:v>
                </c:pt>
                <c:pt idx="4">
                  <c:v>2.5000000000000001E-3</c:v>
                </c:pt>
                <c:pt idx="5">
                  <c:v>3.5000000000000001E-3</c:v>
                </c:pt>
                <c:pt idx="6">
                  <c:v>3.6666666666666666E-3</c:v>
                </c:pt>
                <c:pt idx="7">
                  <c:v>4.0333333333333332E-3</c:v>
                </c:pt>
                <c:pt idx="8">
                  <c:v>4.5999999999999999E-3</c:v>
                </c:pt>
                <c:pt idx="9">
                  <c:v>4.8333333333333336E-3</c:v>
                </c:pt>
                <c:pt idx="10">
                  <c:v>5.0333333333333332E-3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D9E-4BD2-B902-74854C54B3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36999735"/>
        <c:axId val="1044986167"/>
      </c:lineChart>
      <c:catAx>
        <c:axId val="5369997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4986167"/>
        <c:crosses val="autoZero"/>
        <c:auto val="1"/>
        <c:lblAlgn val="ctr"/>
        <c:lblOffset val="100"/>
        <c:noMultiLvlLbl val="0"/>
      </c:catAx>
      <c:valAx>
        <c:axId val="1044986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9997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228600</xdr:colOff>
      <xdr:row>0</xdr:row>
      <xdr:rowOff>0</xdr:rowOff>
    </xdr:from>
    <xdr:to>
      <xdr:col>7</xdr:col>
      <xdr:colOff>42158</xdr:colOff>
      <xdr:row>8</xdr:row>
      <xdr:rowOff>127883</xdr:rowOff>
    </xdr:to>
    <xdr:pic>
      <xdr:nvPicPr>
        <xdr:cNvPr id="5" name="Image 1">
          <a:extLst>
            <a:ext uri="{FF2B5EF4-FFF2-40B4-BE49-F238E27FC236}">
              <a16:creationId xmlns:a16="http://schemas.microsoft.com/office/drawing/2014/main" id="{A63B6278-6072-4456-8A3A-8CBD5AD60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1620" y="0"/>
          <a:ext cx="1651883" cy="16518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27</xdr:row>
      <xdr:rowOff>0</xdr:rowOff>
    </xdr:from>
    <xdr:to>
      <xdr:col>3</xdr:col>
      <xdr:colOff>685800</xdr:colOff>
      <xdr:row>41</xdr:row>
      <xdr:rowOff>104775</xdr:rowOff>
    </xdr:to>
    <xdr:graphicFrame macro="">
      <xdr:nvGraphicFramePr>
        <xdr:cNvPr id="13" name="Graphique 5">
          <a:extLst>
            <a:ext uri="{FF2B5EF4-FFF2-40B4-BE49-F238E27FC236}">
              <a16:creationId xmlns:a16="http://schemas.microsoft.com/office/drawing/2014/main" id="{DB53C1F1-B498-4B2B-996E-935B852E12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95250</xdr:colOff>
      <xdr:row>42</xdr:row>
      <xdr:rowOff>57150</xdr:rowOff>
    </xdr:from>
    <xdr:to>
      <xdr:col>3</xdr:col>
      <xdr:colOff>771525</xdr:colOff>
      <xdr:row>57</xdr:row>
      <xdr:rowOff>85725</xdr:rowOff>
    </xdr:to>
    <xdr:graphicFrame macro="">
      <xdr:nvGraphicFramePr>
        <xdr:cNvPr id="32" name="Graphique 6">
          <a:extLst>
            <a:ext uri="{FF2B5EF4-FFF2-40B4-BE49-F238E27FC236}">
              <a16:creationId xmlns:a16="http://schemas.microsoft.com/office/drawing/2014/main" id="{B94D5DE9-775C-47E6-8A0D-8C654A0946A8}"/>
            </a:ext>
            <a:ext uri="{147F2762-F138-4A5C-976F-8EAC2B608ADB}">
              <a16:predDERef xmlns:a16="http://schemas.microsoft.com/office/drawing/2014/main" pred="{DB53C1F1-B498-4B2B-996E-935B852E12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285750</xdr:colOff>
      <xdr:row>27</xdr:row>
      <xdr:rowOff>9525</xdr:rowOff>
    </xdr:from>
    <xdr:to>
      <xdr:col>9</xdr:col>
      <xdr:colOff>190500</xdr:colOff>
      <xdr:row>41</xdr:row>
      <xdr:rowOff>152400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CAC3F0EA-B53F-4F41-B10C-C01E94867110}"/>
            </a:ext>
            <a:ext uri="{147F2762-F138-4A5C-976F-8EAC2B608ADB}">
              <a16:predDERef xmlns:a16="http://schemas.microsoft.com/office/drawing/2014/main" pred="{B94D5DE9-775C-47E6-8A0D-8C654A0946A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266700</xdr:colOff>
      <xdr:row>42</xdr:row>
      <xdr:rowOff>123825</xdr:rowOff>
    </xdr:from>
    <xdr:to>
      <xdr:col>9</xdr:col>
      <xdr:colOff>171450</xdr:colOff>
      <xdr:row>57</xdr:row>
      <xdr:rowOff>152400</xdr:rowOff>
    </xdr:to>
    <xdr:graphicFrame macro="">
      <xdr:nvGraphicFramePr>
        <xdr:cNvPr id="11" name="Graphique 10">
          <a:extLst>
            <a:ext uri="{FF2B5EF4-FFF2-40B4-BE49-F238E27FC236}">
              <a16:creationId xmlns:a16="http://schemas.microsoft.com/office/drawing/2014/main" id="{BFB0A3E6-0319-4D84-B8E5-1A898F92C521}"/>
            </a:ext>
            <a:ext uri="{147F2762-F138-4A5C-976F-8EAC2B608ADB}">
              <a16:predDERef xmlns:a16="http://schemas.microsoft.com/office/drawing/2014/main" pred="{CAC3F0EA-B53F-4F41-B10C-C01E948671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257175</xdr:colOff>
      <xdr:row>5</xdr:row>
      <xdr:rowOff>114300</xdr:rowOff>
    </xdr:from>
    <xdr:to>
      <xdr:col>7</xdr:col>
      <xdr:colOff>70733</xdr:colOff>
      <xdr:row>14</xdr:row>
      <xdr:rowOff>51683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4DC6934-AEB1-44E5-923E-7F4F280CA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1066800"/>
          <a:ext cx="1651883" cy="16518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53890-5438-4E4D-A0D7-478AF059A0EB}">
  <dimension ref="A1:W46"/>
  <sheetViews>
    <sheetView workbookViewId="0">
      <selection activeCell="C7" sqref="C7"/>
    </sheetView>
  </sheetViews>
  <sheetFormatPr defaultRowHeight="15"/>
  <cols>
    <col min="1" max="1" width="25.5703125" customWidth="1"/>
    <col min="2" max="2" width="10.85546875" bestFit="1" customWidth="1"/>
    <col min="3" max="3" width="10.42578125" customWidth="1"/>
    <col min="4" max="4" width="11.7109375" customWidth="1"/>
    <col min="5" max="5" width="15.28515625" customWidth="1"/>
    <col min="6" max="6" width="15" customWidth="1"/>
    <col min="7" max="7" width="12.5703125" customWidth="1"/>
    <col min="8" max="8" width="14.28515625" customWidth="1"/>
    <col min="9" max="9" width="16.7109375" customWidth="1"/>
    <col min="10" max="10" width="13.28515625" customWidth="1"/>
    <col min="11" max="11" width="12.28515625" customWidth="1"/>
    <col min="12" max="12" width="14" customWidth="1"/>
  </cols>
  <sheetData>
    <row r="1" spans="1:23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3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6"/>
      <c r="O2" s="6"/>
      <c r="P2" s="6"/>
      <c r="Q2" s="6"/>
      <c r="R2" s="6"/>
      <c r="S2" s="6"/>
      <c r="T2" s="6"/>
      <c r="U2" s="6"/>
    </row>
    <row r="3" spans="1:23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6"/>
      <c r="O3" s="6"/>
      <c r="P3" s="6"/>
      <c r="Q3" s="6"/>
      <c r="R3" s="6"/>
      <c r="S3" s="6"/>
      <c r="T3" s="6"/>
      <c r="U3" s="6"/>
    </row>
    <row r="4" spans="1:23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6"/>
      <c r="O4" s="6"/>
      <c r="P4" s="6"/>
      <c r="Q4" s="6"/>
      <c r="R4" s="6"/>
      <c r="S4" s="6"/>
      <c r="T4" s="6"/>
      <c r="U4" s="6"/>
    </row>
    <row r="5" spans="1:23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>
      <c r="A7" s="42" t="s">
        <v>0</v>
      </c>
      <c r="B7" s="42"/>
      <c r="C7" s="16">
        <v>10000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>
      <c r="A13" s="57" t="s">
        <v>1</v>
      </c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>
      <c r="A16" s="20"/>
      <c r="B16" s="43" t="s">
        <v>2</v>
      </c>
      <c r="C16" s="42"/>
      <c r="D16" s="42"/>
      <c r="E16" s="42" t="s">
        <v>3</v>
      </c>
      <c r="F16" s="42"/>
      <c r="G16" s="42" t="s">
        <v>4</v>
      </c>
      <c r="H16" s="42"/>
      <c r="I16" s="42" t="s">
        <v>5</v>
      </c>
      <c r="J16" s="42"/>
      <c r="K16" s="42" t="s">
        <v>6</v>
      </c>
      <c r="L16" s="42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>
      <c r="A17" s="19" t="s">
        <v>7</v>
      </c>
      <c r="B17" s="41">
        <v>150</v>
      </c>
      <c r="C17" s="41"/>
      <c r="D17" s="41"/>
      <c r="E17" s="41">
        <v>0</v>
      </c>
      <c r="F17" s="41"/>
      <c r="G17" s="41">
        <v>0</v>
      </c>
      <c r="H17" s="41"/>
      <c r="I17" s="51">
        <v>50</v>
      </c>
      <c r="J17" s="51"/>
      <c r="K17" s="41">
        <f>B17*I17 + E17 +G17*C$7</f>
        <v>7500</v>
      </c>
      <c r="L17" s="41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>
      <c r="A18" s="17" t="s">
        <v>8</v>
      </c>
      <c r="B18" s="41">
        <v>150</v>
      </c>
      <c r="C18" s="41"/>
      <c r="D18" s="41"/>
      <c r="E18" s="41">
        <v>0</v>
      </c>
      <c r="F18" s="41"/>
      <c r="G18" s="41">
        <v>0</v>
      </c>
      <c r="H18" s="41"/>
      <c r="I18" s="51">
        <v>50</v>
      </c>
      <c r="J18" s="51"/>
      <c r="K18" s="41">
        <f>B18*I18 + E18 +G18*C$7</f>
        <v>7500</v>
      </c>
      <c r="L18" s="41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>
      <c r="A19" s="17" t="s">
        <v>9</v>
      </c>
      <c r="B19" s="41">
        <v>1250</v>
      </c>
      <c r="C19" s="41"/>
      <c r="D19" s="41"/>
      <c r="E19" s="41">
        <v>0</v>
      </c>
      <c r="F19" s="41"/>
      <c r="G19" s="41">
        <v>0</v>
      </c>
      <c r="H19" s="41"/>
      <c r="I19" s="51">
        <v>20</v>
      </c>
      <c r="J19" s="51"/>
      <c r="K19" s="41">
        <f>B19*I19 + E19 +G19*C$7</f>
        <v>25000</v>
      </c>
      <c r="L19" s="41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>
      <c r="A20" s="17" t="s">
        <v>10</v>
      </c>
      <c r="B20" s="41">
        <v>150</v>
      </c>
      <c r="C20" s="41"/>
      <c r="D20" s="41"/>
      <c r="E20" s="41">
        <v>0</v>
      </c>
      <c r="F20" s="41"/>
      <c r="G20" s="41">
        <v>0</v>
      </c>
      <c r="H20" s="41"/>
      <c r="I20" s="51">
        <v>1</v>
      </c>
      <c r="J20" s="51"/>
      <c r="K20" s="41">
        <f>B20*I20 + E20 +G20*C$7</f>
        <v>150</v>
      </c>
      <c r="L20" s="41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>
      <c r="A21" s="17" t="s">
        <v>11</v>
      </c>
      <c r="B21" s="41">
        <v>125</v>
      </c>
      <c r="C21" s="41"/>
      <c r="D21" s="41"/>
      <c r="E21" s="41">
        <v>0</v>
      </c>
      <c r="F21" s="41"/>
      <c r="G21" s="41">
        <v>0</v>
      </c>
      <c r="H21" s="41"/>
      <c r="I21" s="51">
        <v>5</v>
      </c>
      <c r="J21" s="51"/>
      <c r="K21" s="41">
        <f>B21*I21 + E21 +G21*C$7</f>
        <v>625</v>
      </c>
      <c r="L21" s="41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>
      <c r="A22" s="17" t="s">
        <v>12</v>
      </c>
      <c r="B22" s="41">
        <v>0</v>
      </c>
      <c r="C22" s="41"/>
      <c r="D22" s="41"/>
      <c r="E22" s="45">
        <v>0</v>
      </c>
      <c r="F22" s="46"/>
      <c r="G22" s="41">
        <v>6</v>
      </c>
      <c r="H22" s="41"/>
      <c r="I22" s="51">
        <v>0</v>
      </c>
      <c r="J22" s="51"/>
      <c r="K22" s="41">
        <f>B22*I22 + E22 +G22*C$7</f>
        <v>60000</v>
      </c>
      <c r="L22" s="41"/>
      <c r="N22" s="44" t="s">
        <v>13</v>
      </c>
      <c r="O22" s="42"/>
      <c r="P22" s="6"/>
      <c r="Q22" s="6"/>
      <c r="R22" s="6"/>
      <c r="S22" s="6"/>
      <c r="T22" s="6"/>
      <c r="U22" s="6"/>
      <c r="V22" s="6"/>
      <c r="W22" s="6"/>
    </row>
    <row r="23" spans="1:23">
      <c r="A23" s="17" t="s">
        <v>14</v>
      </c>
      <c r="B23" s="41">
        <v>0</v>
      </c>
      <c r="C23" s="41"/>
      <c r="D23" s="41"/>
      <c r="E23" s="41">
        <v>2500</v>
      </c>
      <c r="F23" s="41"/>
      <c r="G23" s="41">
        <v>0</v>
      </c>
      <c r="H23" s="41"/>
      <c r="I23" s="51">
        <v>2</v>
      </c>
      <c r="J23" s="51"/>
      <c r="K23" s="41">
        <f>B23*I23 + E23 +G23*C$7</f>
        <v>2500</v>
      </c>
      <c r="L23" s="41"/>
      <c r="M23" s="6"/>
      <c r="N23" s="41">
        <f>SUM(K17:L23) *10</f>
        <v>1032750</v>
      </c>
      <c r="O23" s="41"/>
      <c r="P23" s="6"/>
      <c r="Q23" s="6"/>
      <c r="R23" s="6"/>
      <c r="S23" s="6"/>
      <c r="T23" s="6"/>
      <c r="U23" s="6"/>
      <c r="V23" s="6"/>
      <c r="W23" s="6"/>
    </row>
    <row r="24" spans="1:23">
      <c r="A24" s="17" t="s">
        <v>15</v>
      </c>
      <c r="B24" s="50">
        <v>25</v>
      </c>
      <c r="C24" s="50"/>
      <c r="D24" s="50"/>
      <c r="E24" s="48">
        <v>0</v>
      </c>
      <c r="F24" s="49"/>
      <c r="G24" s="41">
        <v>0</v>
      </c>
      <c r="H24" s="41"/>
      <c r="I24" s="52">
        <v>0</v>
      </c>
      <c r="J24" s="53"/>
      <c r="K24" s="41">
        <f>B24*I24 + E24 +G24*C$7</f>
        <v>0</v>
      </c>
      <c r="L24" s="41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>
      <c r="A25" s="17" t="s">
        <v>16</v>
      </c>
      <c r="B25" s="54">
        <v>0</v>
      </c>
      <c r="C25" s="54"/>
      <c r="D25" s="54"/>
      <c r="E25" s="41">
        <v>0</v>
      </c>
      <c r="F25" s="41"/>
      <c r="G25" s="41">
        <v>0</v>
      </c>
      <c r="H25" s="41"/>
      <c r="I25" s="55">
        <v>0</v>
      </c>
      <c r="J25" s="56"/>
      <c r="K25" s="41">
        <f>B25*I25 + E25 +G25*C$7</f>
        <v>0</v>
      </c>
      <c r="L25" s="41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>
      <c r="A26" s="34" t="s">
        <v>17</v>
      </c>
      <c r="B26" s="41">
        <v>4000</v>
      </c>
      <c r="C26" s="41"/>
      <c r="D26" s="41"/>
      <c r="E26" s="41">
        <v>0</v>
      </c>
      <c r="F26" s="41"/>
      <c r="G26" s="41">
        <v>0</v>
      </c>
      <c r="H26" s="41"/>
      <c r="I26" s="52">
        <v>1</v>
      </c>
      <c r="J26" s="53"/>
      <c r="K26" s="41">
        <f>B26*I26 + E26 +G26*C$7</f>
        <v>4000</v>
      </c>
      <c r="L26" s="41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>
      <c r="A27" s="34" t="s">
        <v>18</v>
      </c>
      <c r="B27" s="45">
        <v>2000</v>
      </c>
      <c r="C27" s="58"/>
      <c r="D27" s="46"/>
      <c r="E27" s="41">
        <v>0</v>
      </c>
      <c r="F27" s="41"/>
      <c r="G27" s="41">
        <v>0</v>
      </c>
      <c r="H27" s="41"/>
      <c r="I27" s="52">
        <v>1</v>
      </c>
      <c r="J27" s="53"/>
      <c r="K27" s="41">
        <f>B27*I27 + E27 +G27*C$7</f>
        <v>2000</v>
      </c>
      <c r="L27" s="41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>
      <c r="A28" s="34" t="s">
        <v>19</v>
      </c>
      <c r="B28" s="45">
        <v>3000</v>
      </c>
      <c r="C28" s="58"/>
      <c r="D28" s="46"/>
      <c r="E28" s="41">
        <v>0</v>
      </c>
      <c r="F28" s="41"/>
      <c r="G28" s="41">
        <v>0</v>
      </c>
      <c r="H28" s="41"/>
      <c r="I28" s="52">
        <v>1</v>
      </c>
      <c r="J28" s="53"/>
      <c r="K28" s="41">
        <f>B28*I28 + E28 +G28*C$7</f>
        <v>3000</v>
      </c>
      <c r="L28" s="41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>
      <c r="A29" s="6"/>
      <c r="B29" s="6"/>
      <c r="C29" s="6"/>
      <c r="D29" s="6"/>
      <c r="E29" s="6"/>
      <c r="F29" s="6"/>
      <c r="G29" s="6"/>
      <c r="H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>
      <c r="A30" s="9" t="s">
        <v>20</v>
      </c>
      <c r="B30" s="9">
        <v>0</v>
      </c>
      <c r="C30" s="9">
        <v>1</v>
      </c>
      <c r="D30" s="9">
        <v>2</v>
      </c>
      <c r="E30" s="9">
        <v>3</v>
      </c>
      <c r="F30" s="9">
        <v>4</v>
      </c>
      <c r="G30" s="9">
        <v>5</v>
      </c>
      <c r="H30" s="9">
        <v>6</v>
      </c>
      <c r="I30" s="9">
        <v>7</v>
      </c>
      <c r="J30" s="9">
        <v>8</v>
      </c>
      <c r="K30" s="9">
        <v>9</v>
      </c>
      <c r="L30" s="9">
        <v>10</v>
      </c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>
      <c r="A31" s="9" t="s">
        <v>21</v>
      </c>
      <c r="B31" s="10">
        <f>(B30+1) * B32</f>
        <v>103275</v>
      </c>
      <c r="C31" s="10">
        <f>(C30+1) * C32</f>
        <v>206550</v>
      </c>
      <c r="D31" s="10">
        <f>(D30+1) * D32</f>
        <v>309825</v>
      </c>
      <c r="E31" s="10">
        <f>(E30+1) * E32</f>
        <v>413100</v>
      </c>
      <c r="F31" s="10">
        <f>(F30+1) * F32</f>
        <v>516375</v>
      </c>
      <c r="G31" s="10">
        <f>(G30+1) * G32</f>
        <v>619650</v>
      </c>
      <c r="H31" s="10">
        <f>(H30+1) * H32</f>
        <v>722925</v>
      </c>
      <c r="I31" s="10">
        <f>(I30+1) * I32</f>
        <v>826200</v>
      </c>
      <c r="J31" s="10">
        <f>(J30+1) * J32</f>
        <v>929475</v>
      </c>
      <c r="K31" s="10">
        <f>(K30+1) * K32</f>
        <v>1032750</v>
      </c>
      <c r="L31" s="10">
        <f>(L30+1) * L32</f>
        <v>1136025</v>
      </c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>
      <c r="A32" s="9" t="s">
        <v>22</v>
      </c>
      <c r="B32" s="15">
        <f>SUM($K$17:$L$23)</f>
        <v>103275</v>
      </c>
      <c r="C32" s="15">
        <f>SUM($K$17:$L$23)</f>
        <v>103275</v>
      </c>
      <c r="D32" s="15">
        <f>SUM($K$17:$L$23)</f>
        <v>103275</v>
      </c>
      <c r="E32" s="15">
        <f>SUM($K$17:$L$23)</f>
        <v>103275</v>
      </c>
      <c r="F32" s="15">
        <f>SUM($K$17:$L$23)</f>
        <v>103275</v>
      </c>
      <c r="G32" s="15">
        <f>SUM($K$17:$L$23)</f>
        <v>103275</v>
      </c>
      <c r="H32" s="15">
        <f>SUM($K$17:$L$23)</f>
        <v>103275</v>
      </c>
      <c r="I32" s="15">
        <f>SUM($K$17:$L$23)</f>
        <v>103275</v>
      </c>
      <c r="J32" s="15">
        <f>SUM($K$17:$L$23)</f>
        <v>103275</v>
      </c>
      <c r="K32" s="15">
        <f>SUM($K$17:$L$23)</f>
        <v>103275</v>
      </c>
      <c r="L32" s="15">
        <f>SUM($K$17:$L$23)</f>
        <v>103275</v>
      </c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</sheetData>
  <mergeCells count="70">
    <mergeCell ref="K27:L27"/>
    <mergeCell ref="K28:L28"/>
    <mergeCell ref="A13:L13"/>
    <mergeCell ref="G27:H27"/>
    <mergeCell ref="G28:H28"/>
    <mergeCell ref="I26:J26"/>
    <mergeCell ref="I27:J27"/>
    <mergeCell ref="I28:J28"/>
    <mergeCell ref="B27:D27"/>
    <mergeCell ref="B28:D28"/>
    <mergeCell ref="E27:F27"/>
    <mergeCell ref="E28:F28"/>
    <mergeCell ref="K25:L25"/>
    <mergeCell ref="B26:D26"/>
    <mergeCell ref="E26:F26"/>
    <mergeCell ref="G26:H26"/>
    <mergeCell ref="K26:L26"/>
    <mergeCell ref="B25:D25"/>
    <mergeCell ref="E25:F25"/>
    <mergeCell ref="G25:H25"/>
    <mergeCell ref="I25:J25"/>
    <mergeCell ref="E24:F24"/>
    <mergeCell ref="K24:L24"/>
    <mergeCell ref="B24:D24"/>
    <mergeCell ref="K23:L23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G24:H24"/>
    <mergeCell ref="K22:L22"/>
    <mergeCell ref="B22:D22"/>
    <mergeCell ref="A2:M5"/>
    <mergeCell ref="K18:L18"/>
    <mergeCell ref="K19:L19"/>
    <mergeCell ref="K20:L20"/>
    <mergeCell ref="K21:L21"/>
    <mergeCell ref="K16:L16"/>
    <mergeCell ref="K17:L17"/>
    <mergeCell ref="E21:F21"/>
    <mergeCell ref="A7:B7"/>
    <mergeCell ref="G16:H16"/>
    <mergeCell ref="G17:H17"/>
    <mergeCell ref="G18:H18"/>
    <mergeCell ref="G19:H19"/>
    <mergeCell ref="G20:H20"/>
    <mergeCell ref="G21:H21"/>
    <mergeCell ref="B21:D21"/>
    <mergeCell ref="N22:O22"/>
    <mergeCell ref="N23:O23"/>
    <mergeCell ref="G22:H22"/>
    <mergeCell ref="G23:H23"/>
    <mergeCell ref="E22:F22"/>
    <mergeCell ref="E23:F23"/>
    <mergeCell ref="B23:D23"/>
    <mergeCell ref="E16:F16"/>
    <mergeCell ref="E17:F17"/>
    <mergeCell ref="E18:F18"/>
    <mergeCell ref="E19:F19"/>
    <mergeCell ref="E20:F20"/>
    <mergeCell ref="B16:D16"/>
    <mergeCell ref="B17:D17"/>
    <mergeCell ref="B18:D18"/>
    <mergeCell ref="B19:D19"/>
    <mergeCell ref="B20:D20"/>
  </mergeCells>
  <dataValidations count="9">
    <dataValidation type="list" allowBlank="1" showInputMessage="1" showErrorMessage="1" sqref="B17:D18" xr:uid="{F92ACF12-BA00-44EF-B98B-095A27D8515F}">
      <formula1>"75,150,300"</formula1>
    </dataValidation>
    <dataValidation type="list" allowBlank="1" showInputMessage="1" showErrorMessage="1" sqref="B19:D19" xr:uid="{2176F7EB-DFB5-4C81-B163-974F53719AC9}">
      <formula1>"400,1250,3750"</formula1>
    </dataValidation>
    <dataValidation type="list" allowBlank="1" showInputMessage="1" showErrorMessage="1" sqref="E23:F23" xr:uid="{35F1D142-1104-4070-ACCF-01E28970AA16}">
      <formula1>"1250,2500,4000"</formula1>
    </dataValidation>
    <dataValidation type="list" allowBlank="1" showInputMessage="1" showErrorMessage="1" sqref="B24:D24" xr:uid="{3B36EC21-0244-4131-AAA2-F37882868B1D}">
      <formula1>"25,100"</formula1>
    </dataValidation>
    <dataValidation type="list" allowBlank="1" showInputMessage="1" showErrorMessage="1" sqref="B21:D21" xr:uid="{612B1BC3-9F1B-4D7F-9DE8-7B919E207631}">
      <formula1>"75,125,150"</formula1>
    </dataValidation>
    <dataValidation type="list" allowBlank="1" showInputMessage="1" showErrorMessage="1" sqref="G22:H22" xr:uid="{AE399CBD-7125-4710-8964-1E9DCAEA7916}">
      <formula1>"2,6"</formula1>
    </dataValidation>
    <dataValidation type="custom" allowBlank="1" showInputMessage="1" showErrorMessage="1" sqref="E17:F22 E25:H28 G23:H24 G17:H21" xr:uid="{94D469B6-E320-4E24-BB98-66132273828C}">
      <formula1>0</formula1>
    </dataValidation>
    <dataValidation type="list" allowBlank="1" showInputMessage="1" showErrorMessage="1" sqref="B26:D26" xr:uid="{24207710-EC14-4597-93B2-4FC63241E422}">
      <formula1>"1000,4000,12000,40000"</formula1>
    </dataValidation>
    <dataValidation type="list" allowBlank="1" showInputMessage="1" showErrorMessage="1" sqref="B28:D28" xr:uid="{D5E08EB3-929C-42B7-BFC3-E62121D1C252}">
      <formula1>"3000,10000"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9506E-A640-457D-97DB-4DF2590F99EB}">
  <dimension ref="A1:L27"/>
  <sheetViews>
    <sheetView workbookViewId="0">
      <selection activeCell="L16" sqref="L16"/>
    </sheetView>
  </sheetViews>
  <sheetFormatPr defaultRowHeight="15"/>
  <cols>
    <col min="1" max="1" width="13.42578125" customWidth="1"/>
    <col min="2" max="2" width="16.85546875" customWidth="1"/>
    <col min="3" max="3" width="16" customWidth="1"/>
    <col min="4" max="4" width="13" customWidth="1"/>
    <col min="5" max="5" width="21.7109375" customWidth="1"/>
    <col min="6" max="6" width="21.28515625" customWidth="1"/>
    <col min="7" max="7" width="17.140625" customWidth="1"/>
    <col min="8" max="8" width="18.28515625" customWidth="1"/>
    <col min="9" max="9" width="20.5703125" customWidth="1"/>
    <col min="10" max="10" width="20.140625" customWidth="1"/>
    <col min="11" max="11" width="18.7109375" customWidth="1"/>
    <col min="12" max="12" width="17.7109375" customWidth="1"/>
  </cols>
  <sheetData>
    <row r="1" spans="1:12" ht="53.1" customHeight="1">
      <c r="A1" s="59" t="s">
        <v>23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2">
      <c r="B2" s="3"/>
      <c r="C2" s="3"/>
      <c r="D2" s="2"/>
      <c r="E2" s="1" t="s">
        <v>24</v>
      </c>
      <c r="F2" s="2"/>
      <c r="G2" s="2"/>
      <c r="H2" s="2"/>
      <c r="I2" s="2"/>
      <c r="J2" s="2"/>
      <c r="K2" s="2"/>
      <c r="L2" s="2"/>
    </row>
    <row r="3" spans="1:12">
      <c r="A3" s="7"/>
      <c r="B3" s="22" t="s">
        <v>25</v>
      </c>
      <c r="C3" s="21" t="s">
        <v>26</v>
      </c>
      <c r="D3" s="2"/>
      <c r="E3" s="8" t="s">
        <v>27</v>
      </c>
      <c r="F3" s="11">
        <v>200</v>
      </c>
      <c r="G3" s="2"/>
      <c r="H3" s="2"/>
      <c r="I3" s="2"/>
      <c r="J3" s="2"/>
      <c r="K3" s="2"/>
      <c r="L3" s="2"/>
    </row>
    <row r="4" spans="1:12">
      <c r="A4" s="8" t="s">
        <v>24</v>
      </c>
      <c r="B4" s="23">
        <f>F3*F4</f>
        <v>500000</v>
      </c>
      <c r="C4" s="24">
        <v>0.2</v>
      </c>
      <c r="D4" s="2"/>
      <c r="E4" s="8" t="s">
        <v>28</v>
      </c>
      <c r="F4" s="12">
        <v>2500</v>
      </c>
      <c r="G4" s="2"/>
      <c r="H4" s="2"/>
      <c r="I4" s="2"/>
      <c r="J4" s="2"/>
      <c r="K4" s="2"/>
      <c r="L4" s="2"/>
    </row>
    <row r="5" spans="1:12" ht="29.1" customHeight="1">
      <c r="A5" s="8" t="s">
        <v>29</v>
      </c>
      <c r="B5" s="23">
        <v>250000</v>
      </c>
      <c r="C5" s="24">
        <v>0.1</v>
      </c>
      <c r="D5" s="2" t="s">
        <v>30</v>
      </c>
      <c r="E5" s="9" t="s">
        <v>31</v>
      </c>
      <c r="F5" s="12">
        <v>500</v>
      </c>
      <c r="G5" s="2"/>
      <c r="H5" s="2"/>
      <c r="I5" s="2"/>
      <c r="J5" s="2"/>
      <c r="K5" s="2"/>
      <c r="L5" s="2"/>
    </row>
    <row r="6" spans="1:12" ht="20.100000000000001" customHeight="1">
      <c r="A6" s="8" t="s">
        <v>32</v>
      </c>
      <c r="B6" s="23">
        <v>1750000</v>
      </c>
      <c r="C6" s="24">
        <v>0.7</v>
      </c>
      <c r="D6" s="2"/>
      <c r="E6" s="2"/>
      <c r="F6" s="2"/>
      <c r="G6" s="2"/>
      <c r="H6" s="2"/>
      <c r="I6" s="2"/>
      <c r="J6" s="2"/>
      <c r="K6" s="2"/>
      <c r="L6" s="2"/>
    </row>
    <row r="7" spans="1:12">
      <c r="B7" s="5"/>
      <c r="C7" s="4"/>
      <c r="D7" s="2"/>
      <c r="E7" s="2"/>
      <c r="F7" s="2"/>
      <c r="G7" s="60"/>
      <c r="H7" s="60"/>
      <c r="I7" s="2"/>
      <c r="J7" s="2"/>
      <c r="K7" s="2"/>
      <c r="L7" s="2"/>
    </row>
    <row r="8" spans="1:12">
      <c r="A8" s="14" t="s">
        <v>33</v>
      </c>
      <c r="B8" s="13">
        <f>F5*F3</f>
        <v>100000</v>
      </c>
      <c r="D8" s="2"/>
      <c r="E8" s="2"/>
      <c r="F8" s="2"/>
      <c r="G8" s="60"/>
      <c r="H8" s="60"/>
      <c r="I8" s="2"/>
      <c r="J8" s="2"/>
      <c r="K8" s="2"/>
      <c r="L8" s="2"/>
    </row>
    <row r="9" spans="1:12">
      <c r="A9" s="2"/>
      <c r="B9" s="2"/>
      <c r="C9" s="2"/>
      <c r="D9" s="2"/>
      <c r="E9" s="2"/>
      <c r="F9" s="2"/>
      <c r="G9" s="60"/>
      <c r="H9" s="60"/>
      <c r="I9" s="2"/>
      <c r="J9" s="2"/>
      <c r="K9" s="2"/>
      <c r="L9" s="2"/>
    </row>
    <row r="10" spans="1:12" ht="26.1" customHeight="1">
      <c r="A10" s="61" t="s">
        <v>34</v>
      </c>
      <c r="B10" s="61"/>
      <c r="C10" s="62">
        <f>B4*D10</f>
        <v>100000</v>
      </c>
      <c r="D10" s="63">
        <v>0.2</v>
      </c>
      <c r="E10" s="65" t="s">
        <v>35</v>
      </c>
      <c r="F10" s="18"/>
      <c r="G10" s="2"/>
      <c r="H10" s="2"/>
      <c r="I10" s="2"/>
      <c r="J10" s="2"/>
      <c r="K10" s="2"/>
      <c r="L10" s="2"/>
    </row>
    <row r="11" spans="1:12">
      <c r="A11" s="61"/>
      <c r="B11" s="61"/>
      <c r="C11" s="62"/>
      <c r="D11" s="64"/>
      <c r="E11" s="65"/>
      <c r="F11" s="2"/>
      <c r="G11" s="2"/>
      <c r="H11" s="2"/>
      <c r="I11" s="2"/>
      <c r="J11" s="2"/>
      <c r="K11" s="2"/>
      <c r="L11" s="2"/>
    </row>
    <row r="12" spans="1:12">
      <c r="A12" s="6"/>
      <c r="B12" s="6"/>
      <c r="C12" s="4"/>
      <c r="D12" s="4"/>
      <c r="E12" s="2"/>
      <c r="F12" s="2"/>
      <c r="G12" s="2"/>
      <c r="H12" s="2"/>
      <c r="I12" s="2"/>
      <c r="J12" s="2"/>
      <c r="K12" s="2"/>
      <c r="L12" s="2"/>
    </row>
    <row r="13" spans="1:12">
      <c r="A13" s="4"/>
      <c r="B13" s="4"/>
      <c r="C13" s="4"/>
      <c r="D13" s="4"/>
      <c r="E13" s="2"/>
      <c r="F13" s="2"/>
      <c r="G13" s="2"/>
      <c r="H13" s="2"/>
      <c r="I13" s="2"/>
      <c r="J13" s="2"/>
      <c r="K13" s="2"/>
      <c r="L13" s="2"/>
    </row>
    <row r="14" spans="1:12">
      <c r="A14" s="8" t="s">
        <v>20</v>
      </c>
      <c r="B14" s="9">
        <v>0</v>
      </c>
      <c r="C14" s="9">
        <v>1</v>
      </c>
      <c r="D14" s="9">
        <v>2</v>
      </c>
      <c r="E14" s="9">
        <v>3</v>
      </c>
      <c r="F14" s="9">
        <v>4</v>
      </c>
      <c r="G14" s="9">
        <v>5</v>
      </c>
      <c r="H14" s="9">
        <v>6</v>
      </c>
      <c r="I14" s="9">
        <v>7</v>
      </c>
      <c r="J14" s="9">
        <v>8</v>
      </c>
      <c r="K14" s="9">
        <v>9</v>
      </c>
      <c r="L14" s="9">
        <v>10</v>
      </c>
    </row>
    <row r="15" spans="1:12" ht="25.5">
      <c r="A15" s="8" t="s">
        <v>21</v>
      </c>
      <c r="B15" s="10">
        <f>SUM($B$4:$B$8)+$C$10*B14</f>
        <v>2600000</v>
      </c>
      <c r="C15" s="10">
        <f>SUM($B$4:$B$8)+$C$10*C14</f>
        <v>2700000</v>
      </c>
      <c r="D15" s="10">
        <f>SUM($B$4:$B$8)+$C$10*D14</f>
        <v>2800000</v>
      </c>
      <c r="E15" s="10">
        <f>SUM($B$4:$B$8)+$C$10*E14</f>
        <v>2900000</v>
      </c>
      <c r="F15" s="10">
        <f>SUM($B$4:$B$8)+$C$10*F14</f>
        <v>3000000</v>
      </c>
      <c r="G15" s="10">
        <f>SUM($B$4:$B$8)+$C$10*G14</f>
        <v>3100000</v>
      </c>
      <c r="H15" s="10">
        <f>SUM($B$4:$B$8)+$C$10*H14</f>
        <v>3200000</v>
      </c>
      <c r="I15" s="10">
        <f>SUM($B$4:$B$8)+$C$10*I14</f>
        <v>3300000</v>
      </c>
      <c r="J15" s="10">
        <f>SUM($B$4:$B$8)+$C$10*J14</f>
        <v>3400000</v>
      </c>
      <c r="K15" s="10">
        <f>SUM($B$4:$B$8)+$C$10*K14</f>
        <v>3500000</v>
      </c>
      <c r="L15" s="10">
        <f>SUM($B$4:$B$8)+$C$10*L14</f>
        <v>3600000</v>
      </c>
    </row>
    <row r="16" spans="1:12">
      <c r="A16" s="9" t="s">
        <v>22</v>
      </c>
      <c r="B16" s="10">
        <f>B15*(1+B14)</f>
        <v>2600000</v>
      </c>
      <c r="C16" s="10">
        <f>C15-B15</f>
        <v>100000</v>
      </c>
      <c r="D16" s="10">
        <f>D15-C15</f>
        <v>100000</v>
      </c>
      <c r="E16" s="10">
        <f>E15-D15</f>
        <v>100000</v>
      </c>
      <c r="F16" s="10">
        <f>F15-E15</f>
        <v>100000</v>
      </c>
      <c r="G16" s="10">
        <f>G15-F15</f>
        <v>100000</v>
      </c>
      <c r="H16" s="10">
        <f>H15-G15</f>
        <v>100000</v>
      </c>
      <c r="I16" s="10">
        <f>I15-H15</f>
        <v>100000</v>
      </c>
      <c r="J16" s="10">
        <f>J15-I15</f>
        <v>100000</v>
      </c>
      <c r="K16" s="10">
        <f>K15-J15</f>
        <v>100000</v>
      </c>
      <c r="L16" s="10">
        <f>L15-K15</f>
        <v>100000</v>
      </c>
    </row>
    <row r="17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</sheetData>
  <mergeCells count="6">
    <mergeCell ref="A1:L1"/>
    <mergeCell ref="G7:H9"/>
    <mergeCell ref="A10:B11"/>
    <mergeCell ref="C10:C11"/>
    <mergeCell ref="D10:D11"/>
    <mergeCell ref="E10:E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CA541-71FA-4EDE-8D43-E8810918E79C}">
  <dimension ref="A1:N62"/>
  <sheetViews>
    <sheetView tabSelected="1" topLeftCell="A5" workbookViewId="0">
      <selection activeCell="L18" sqref="L18"/>
    </sheetView>
  </sheetViews>
  <sheetFormatPr defaultColWidth="11.42578125" defaultRowHeight="14.45"/>
  <cols>
    <col min="1" max="1" width="30.42578125" customWidth="1"/>
    <col min="2" max="12" width="14" bestFit="1" customWidth="1"/>
  </cols>
  <sheetData>
    <row r="1" spans="1:14" ht="15">
      <c r="A1" s="31" t="s">
        <v>36</v>
      </c>
      <c r="B1" s="31">
        <v>0</v>
      </c>
      <c r="C1" s="31">
        <v>1</v>
      </c>
      <c r="D1" s="31">
        <v>2</v>
      </c>
      <c r="E1" s="31">
        <v>3</v>
      </c>
      <c r="F1" s="31">
        <v>4</v>
      </c>
      <c r="G1" s="31">
        <v>5</v>
      </c>
      <c r="H1" s="31">
        <v>6</v>
      </c>
      <c r="I1" s="31">
        <v>7</v>
      </c>
      <c r="J1" s="31">
        <v>8</v>
      </c>
      <c r="K1" s="31">
        <v>9</v>
      </c>
      <c r="L1" s="31">
        <v>10</v>
      </c>
    </row>
    <row r="2" spans="1:14" ht="15">
      <c r="A2" s="29" t="s">
        <v>37</v>
      </c>
      <c r="B2" s="36">
        <v>3000000</v>
      </c>
      <c r="C2" s="36">
        <v>1500000</v>
      </c>
      <c r="D2" s="36">
        <v>1500000</v>
      </c>
      <c r="E2" s="36">
        <v>1500000</v>
      </c>
      <c r="F2" s="36">
        <v>1500000</v>
      </c>
      <c r="G2" s="36">
        <v>1500000</v>
      </c>
      <c r="H2" s="36">
        <v>1500000</v>
      </c>
      <c r="I2" s="36">
        <v>1500000</v>
      </c>
      <c r="J2" s="36">
        <v>1500000</v>
      </c>
      <c r="K2" s="36">
        <v>1500000</v>
      </c>
      <c r="L2" s="36">
        <v>1500000</v>
      </c>
      <c r="M2" s="6"/>
      <c r="N2" s="6"/>
    </row>
    <row r="3" spans="1:14" s="33" customFormat="1" ht="15">
      <c r="A3" s="32"/>
    </row>
    <row r="4" spans="1:14" ht="23.25" customHeight="1">
      <c r="A4" s="66" t="s">
        <v>23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"/>
      <c r="N4" s="6"/>
    </row>
    <row r="5" spans="1:14" ht="17.100000000000001" customHeight="1">
      <c r="A5" s="29" t="s">
        <v>38</v>
      </c>
      <c r="B5" s="36">
        <v>0</v>
      </c>
      <c r="C5" s="36">
        <v>50000</v>
      </c>
      <c r="D5" s="36">
        <v>100000</v>
      </c>
      <c r="E5" s="36">
        <v>300000</v>
      </c>
      <c r="F5" s="36">
        <v>500000</v>
      </c>
      <c r="G5" s="36">
        <v>600000</v>
      </c>
      <c r="H5" s="36">
        <v>200000</v>
      </c>
      <c r="I5" s="36">
        <v>700000</v>
      </c>
      <c r="J5" s="36">
        <v>1300000</v>
      </c>
      <c r="K5" s="36">
        <v>1500000</v>
      </c>
      <c r="L5" s="36">
        <v>1600000</v>
      </c>
      <c r="M5" s="6"/>
      <c r="N5" s="6"/>
    </row>
    <row r="6" spans="1:14" ht="15" customHeight="1">
      <c r="A6" s="28" t="s">
        <v>39</v>
      </c>
      <c r="B6" s="37">
        <v>2600000</v>
      </c>
      <c r="C6" s="37">
        <v>100000</v>
      </c>
      <c r="D6" s="37">
        <v>100000</v>
      </c>
      <c r="E6" s="37">
        <v>100000</v>
      </c>
      <c r="F6" s="37">
        <v>100000</v>
      </c>
      <c r="G6" s="37">
        <v>100000</v>
      </c>
      <c r="H6" s="37">
        <v>100000</v>
      </c>
      <c r="I6" s="37">
        <v>100000</v>
      </c>
      <c r="J6" s="37">
        <v>100000</v>
      </c>
      <c r="K6" s="37">
        <v>100000</v>
      </c>
      <c r="L6" s="37">
        <v>100000</v>
      </c>
      <c r="M6" s="6"/>
      <c r="N6" s="6"/>
    </row>
    <row r="7" spans="1:14" ht="15" customHeight="1">
      <c r="A7" s="28" t="s">
        <v>40</v>
      </c>
      <c r="B7" s="37">
        <f>B5-B6</f>
        <v>-2600000</v>
      </c>
      <c r="C7" s="37">
        <f t="shared" ref="C7:L7" si="0">C5-C6</f>
        <v>-50000</v>
      </c>
      <c r="D7" s="37">
        <f t="shared" si="0"/>
        <v>0</v>
      </c>
      <c r="E7" s="37">
        <f t="shared" si="0"/>
        <v>200000</v>
      </c>
      <c r="F7" s="37">
        <f t="shared" si="0"/>
        <v>400000</v>
      </c>
      <c r="G7" s="37">
        <f t="shared" si="0"/>
        <v>500000</v>
      </c>
      <c r="H7" s="37">
        <f t="shared" si="0"/>
        <v>100000</v>
      </c>
      <c r="I7" s="37">
        <f t="shared" si="0"/>
        <v>600000</v>
      </c>
      <c r="J7" s="37">
        <f t="shared" si="0"/>
        <v>1200000</v>
      </c>
      <c r="K7" s="37">
        <f t="shared" si="0"/>
        <v>1400000</v>
      </c>
      <c r="L7" s="37">
        <f t="shared" si="0"/>
        <v>1500000</v>
      </c>
      <c r="M7" s="6"/>
      <c r="N7" s="6"/>
    </row>
    <row r="8" spans="1:14" ht="32.1" customHeight="1">
      <c r="A8" s="30" t="s">
        <v>41</v>
      </c>
      <c r="B8" s="35">
        <f>(B5-B6)/B2</f>
        <v>-0.8666666666666667</v>
      </c>
      <c r="C8" s="35">
        <f>(C5-C6)/C2</f>
        <v>-3.3333333333333333E-2</v>
      </c>
      <c r="D8" s="35">
        <f>(D5-D6)/D2</f>
        <v>0</v>
      </c>
      <c r="E8" s="35">
        <f>(E5-E6)/E2</f>
        <v>0.13333333333333333</v>
      </c>
      <c r="F8" s="35">
        <f>(F5-F6)/F2</f>
        <v>0.26666666666666666</v>
      </c>
      <c r="G8" s="35">
        <f>(G5-G6)/G2</f>
        <v>0.33333333333333331</v>
      </c>
      <c r="H8" s="35">
        <f>(H5-H6)/H2</f>
        <v>6.6666666666666666E-2</v>
      </c>
      <c r="I8" s="35">
        <f>(I5-I6)/I2</f>
        <v>0.4</v>
      </c>
      <c r="J8" s="35">
        <f>(J5-J6)/J2</f>
        <v>0.8</v>
      </c>
      <c r="K8" s="35">
        <f>(K5-K6)/K2</f>
        <v>0.93333333333333335</v>
      </c>
      <c r="L8" s="35">
        <f>(L5-L6)/L2</f>
        <v>1</v>
      </c>
      <c r="M8" s="6"/>
      <c r="N8" s="6"/>
    </row>
    <row r="9" spans="1:14" ht="14.45" customHeight="1">
      <c r="A9" s="40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15">
      <c r="A11" s="25"/>
      <c r="B11" s="2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1" customHeight="1">
      <c r="A12" s="66" t="s">
        <v>42</v>
      </c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"/>
      <c r="N12" s="6"/>
    </row>
    <row r="13" spans="1:14" ht="15">
      <c r="A13" s="39" t="s">
        <v>38</v>
      </c>
      <c r="B13" s="38">
        <v>0</v>
      </c>
      <c r="C13" s="38">
        <v>20000</v>
      </c>
      <c r="D13" s="38">
        <v>500000</v>
      </c>
      <c r="E13" s="38">
        <v>100000</v>
      </c>
      <c r="F13" s="38">
        <v>260000</v>
      </c>
      <c r="G13" s="38">
        <v>45000</v>
      </c>
      <c r="H13" s="38">
        <v>300000</v>
      </c>
      <c r="I13" s="38">
        <v>480000</v>
      </c>
      <c r="J13" s="38">
        <v>600000</v>
      </c>
      <c r="K13" s="38">
        <v>410000</v>
      </c>
      <c r="L13" s="38">
        <v>500000</v>
      </c>
      <c r="M13" s="6"/>
      <c r="N13" s="6"/>
    </row>
    <row r="14" spans="1:14" ht="18" customHeight="1">
      <c r="A14" s="29" t="s">
        <v>39</v>
      </c>
      <c r="B14" s="37">
        <v>70000</v>
      </c>
      <c r="C14" s="37">
        <v>60000</v>
      </c>
      <c r="D14" s="37">
        <v>60000</v>
      </c>
      <c r="E14" s="37">
        <v>60000</v>
      </c>
      <c r="F14" s="37">
        <v>60000</v>
      </c>
      <c r="G14" s="37">
        <v>60000</v>
      </c>
      <c r="H14" s="37">
        <v>60000</v>
      </c>
      <c r="I14" s="37">
        <v>60000</v>
      </c>
      <c r="J14" s="37">
        <v>60000</v>
      </c>
      <c r="K14" s="37">
        <v>60000</v>
      </c>
      <c r="L14" s="37">
        <v>60000</v>
      </c>
      <c r="M14" s="6"/>
      <c r="N14" s="6"/>
    </row>
    <row r="15" spans="1:14" ht="18" customHeight="1">
      <c r="A15" s="29" t="s">
        <v>40</v>
      </c>
      <c r="B15" s="36">
        <f>B13-B14</f>
        <v>-70000</v>
      </c>
      <c r="C15" s="36">
        <f>C13-C14</f>
        <v>-40000</v>
      </c>
      <c r="D15" s="36">
        <f>D13-D14</f>
        <v>440000</v>
      </c>
      <c r="E15" s="36">
        <f>E13-E14</f>
        <v>40000</v>
      </c>
      <c r="F15" s="36">
        <f>F13-F14</f>
        <v>200000</v>
      </c>
      <c r="G15" s="36">
        <f>G13-G14</f>
        <v>-15000</v>
      </c>
      <c r="H15" s="36">
        <f>H13-H14</f>
        <v>240000</v>
      </c>
      <c r="I15" s="36">
        <f>I13-I14</f>
        <v>420000</v>
      </c>
      <c r="J15" s="36">
        <f>J13-J14</f>
        <v>540000</v>
      </c>
      <c r="K15" s="36">
        <f>K13-K14</f>
        <v>350000</v>
      </c>
      <c r="L15" s="36">
        <f>L13-L14</f>
        <v>440000</v>
      </c>
      <c r="M15" s="6"/>
      <c r="N15" s="6"/>
    </row>
    <row r="16" spans="1:14" ht="30" customHeight="1">
      <c r="A16" s="30" t="s">
        <v>43</v>
      </c>
      <c r="B16" s="35">
        <f>(B13-B14)/B2</f>
        <v>-2.3333333333333334E-2</v>
      </c>
      <c r="C16" s="35">
        <f>(C13-C14)/C2</f>
        <v>-2.6666666666666668E-2</v>
      </c>
      <c r="D16" s="35">
        <f>(D13-D14)/D2</f>
        <v>0.29333333333333333</v>
      </c>
      <c r="E16" s="35">
        <f>(E13-E14)/E2</f>
        <v>2.6666666666666668E-2</v>
      </c>
      <c r="F16" s="35">
        <f>(F13-F14)/F2</f>
        <v>0.13333333333333333</v>
      </c>
      <c r="G16" s="35">
        <f>(G13-G14)/G2</f>
        <v>-0.01</v>
      </c>
      <c r="H16" s="35">
        <f>(H13-H14)/H2</f>
        <v>0.16</v>
      </c>
      <c r="I16" s="35">
        <f>(I13-I14)/I2</f>
        <v>0.28000000000000003</v>
      </c>
      <c r="J16" s="35">
        <f>(J13-J14)/J2</f>
        <v>0.36</v>
      </c>
      <c r="K16" s="35">
        <f>(K13-K14)/K2</f>
        <v>0.23333333333333334</v>
      </c>
      <c r="L16" s="35">
        <f>(L13-L14)/L2</f>
        <v>0.29333333333333333</v>
      </c>
      <c r="M16" s="6"/>
      <c r="N16" s="6"/>
    </row>
    <row r="17" spans="1:14" ht="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15">
      <c r="A19" s="27"/>
      <c r="B19" s="2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21" customHeight="1">
      <c r="A20" s="66" t="s">
        <v>44</v>
      </c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"/>
      <c r="N20" s="6"/>
    </row>
    <row r="21" spans="1:14" ht="15">
      <c r="A21" s="29" t="s">
        <v>38</v>
      </c>
      <c r="B21" s="36">
        <v>1100</v>
      </c>
      <c r="C21" s="36">
        <v>2000</v>
      </c>
      <c r="D21" s="36">
        <v>2500</v>
      </c>
      <c r="E21" s="36">
        <v>3400</v>
      </c>
      <c r="F21" s="36">
        <v>5500</v>
      </c>
      <c r="G21" s="36">
        <v>7000</v>
      </c>
      <c r="H21" s="36">
        <v>7250</v>
      </c>
      <c r="I21" s="36">
        <v>7800</v>
      </c>
      <c r="J21" s="36">
        <v>8650</v>
      </c>
      <c r="K21" s="36">
        <v>9000</v>
      </c>
      <c r="L21" s="36">
        <v>9300</v>
      </c>
      <c r="M21" s="6"/>
      <c r="N21" s="6"/>
    </row>
    <row r="22" spans="1:14" ht="15">
      <c r="A22" s="29" t="s">
        <v>39</v>
      </c>
      <c r="B22" s="36">
        <v>1750</v>
      </c>
      <c r="C22" s="36">
        <v>1750</v>
      </c>
      <c r="D22" s="36">
        <v>1750</v>
      </c>
      <c r="E22" s="36">
        <v>1750</v>
      </c>
      <c r="F22" s="36">
        <v>1750</v>
      </c>
      <c r="G22" s="36">
        <v>1750</v>
      </c>
      <c r="H22" s="36">
        <v>1750</v>
      </c>
      <c r="I22" s="36">
        <v>1750</v>
      </c>
      <c r="J22" s="36">
        <v>1750</v>
      </c>
      <c r="K22" s="36">
        <v>1750</v>
      </c>
      <c r="L22" s="36">
        <v>1750</v>
      </c>
      <c r="M22" s="6"/>
      <c r="N22" s="6"/>
    </row>
    <row r="23" spans="1:14" ht="15">
      <c r="A23" s="29" t="s">
        <v>40</v>
      </c>
      <c r="B23" s="36">
        <f>B21-B22</f>
        <v>-650</v>
      </c>
      <c r="C23" s="36">
        <f>C21-C22</f>
        <v>250</v>
      </c>
      <c r="D23" s="36">
        <f>D21-D22</f>
        <v>750</v>
      </c>
      <c r="E23" s="36">
        <f>E21-E22</f>
        <v>1650</v>
      </c>
      <c r="F23" s="36">
        <f>F21-F22</f>
        <v>3750</v>
      </c>
      <c r="G23" s="36">
        <f>G21-G22</f>
        <v>5250</v>
      </c>
      <c r="H23" s="36">
        <f>H21-H22</f>
        <v>5500</v>
      </c>
      <c r="I23" s="36">
        <f>I21-I22</f>
        <v>6050</v>
      </c>
      <c r="J23" s="36">
        <f>J21-J22</f>
        <v>6900</v>
      </c>
      <c r="K23" s="36">
        <f>K21-K22</f>
        <v>7250</v>
      </c>
      <c r="L23" s="36">
        <f>L21-L22</f>
        <v>7550</v>
      </c>
      <c r="M23" s="6"/>
      <c r="N23" s="6"/>
    </row>
    <row r="24" spans="1:14" ht="33" customHeight="1">
      <c r="A24" s="30" t="s">
        <v>45</v>
      </c>
      <c r="B24" s="35">
        <f>(B21-B22)/B2</f>
        <v>-2.1666666666666666E-4</v>
      </c>
      <c r="C24" s="35">
        <f>(C21-C22)/C2</f>
        <v>1.6666666666666666E-4</v>
      </c>
      <c r="D24" s="35">
        <f>(D21-D22)/D2</f>
        <v>5.0000000000000001E-4</v>
      </c>
      <c r="E24" s="35">
        <f>(E21-E22)/E2</f>
        <v>1.1000000000000001E-3</v>
      </c>
      <c r="F24" s="35">
        <f>(F21-F22)/F2</f>
        <v>2.5000000000000001E-3</v>
      </c>
      <c r="G24" s="35">
        <f>(G21-G22)/G2</f>
        <v>3.5000000000000001E-3</v>
      </c>
      <c r="H24" s="35">
        <f>(H21-H22)/H2</f>
        <v>3.6666666666666666E-3</v>
      </c>
      <c r="I24" s="35">
        <f>(I21-I22)/I2</f>
        <v>4.0333333333333332E-3</v>
      </c>
      <c r="J24" s="35">
        <f>(J21-J22)/J2</f>
        <v>4.5999999999999999E-3</v>
      </c>
      <c r="K24" s="35">
        <f>(K21-K22)/K2</f>
        <v>4.8333333333333336E-3</v>
      </c>
      <c r="L24" s="35">
        <f>(L21-L22)/L2</f>
        <v>5.0333333333333332E-3</v>
      </c>
      <c r="M24" s="6"/>
      <c r="N24" s="6"/>
    </row>
    <row r="25" spans="1:14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</row>
    <row r="26" spans="1:14" ht="1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</row>
    <row r="27" spans="1:14" ht="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</row>
    <row r="28" spans="1:14" ht="1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</row>
    <row r="29" spans="1:14" ht="1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14" ht="1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</row>
    <row r="31" spans="1:14" ht="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</row>
    <row r="32" spans="1:14" ht="1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spans="1:14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</row>
    <row r="34" spans="1:14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</row>
    <row r="35" spans="1:14" ht="1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</row>
    <row r="36" spans="1:14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</row>
    <row r="37" spans="1:14" ht="1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1:14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</row>
    <row r="39" spans="1:14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</row>
    <row r="40" spans="1:14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</row>
    <row r="41" spans="1:14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</row>
    <row r="42" spans="1:14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</row>
    <row r="43" spans="1:14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</row>
    <row r="44" spans="1:14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</row>
    <row r="45" spans="1:14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1:14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1:14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1:14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1:14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</row>
    <row r="50" spans="1:14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1:14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1:14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</row>
    <row r="54" spans="1:1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1:14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</row>
    <row r="57" spans="1:14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4" ht="15">
      <c r="A59" s="6" t="s">
        <v>46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ht="15">
      <c r="A60" s="6" t="s">
        <v>47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4" ht="15">
      <c r="A61" s="6" t="s">
        <v>48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ht="1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</sheetData>
  <mergeCells count="3">
    <mergeCell ref="A4:L4"/>
    <mergeCell ref="A12:L12"/>
    <mergeCell ref="A20:L2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FB7DB-3261-4BA4-A130-31D14C91C4CB}">
  <dimension ref="A1:W46"/>
  <sheetViews>
    <sheetView workbookViewId="0">
      <selection activeCell="B8" sqref="B8"/>
    </sheetView>
  </sheetViews>
  <sheetFormatPr defaultRowHeight="15"/>
  <cols>
    <col min="1" max="1" width="25.5703125" customWidth="1"/>
    <col min="2" max="2" width="10.85546875" bestFit="1" customWidth="1"/>
    <col min="3" max="3" width="10.42578125" customWidth="1"/>
    <col min="4" max="4" width="11.7109375" customWidth="1"/>
    <col min="5" max="5" width="15.28515625" customWidth="1"/>
    <col min="6" max="6" width="15" customWidth="1"/>
    <col min="7" max="7" width="12.5703125" customWidth="1"/>
    <col min="8" max="8" width="14.28515625" customWidth="1"/>
    <col min="9" max="9" width="16.7109375" customWidth="1"/>
    <col min="10" max="10" width="13.28515625" customWidth="1"/>
    <col min="11" max="11" width="12.28515625" customWidth="1"/>
    <col min="12" max="12" width="14" customWidth="1"/>
  </cols>
  <sheetData>
    <row r="1" spans="1:23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spans="1:23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6"/>
      <c r="O2" s="6"/>
      <c r="P2" s="6"/>
      <c r="Q2" s="6"/>
      <c r="R2" s="6"/>
      <c r="S2" s="6"/>
      <c r="T2" s="6"/>
      <c r="U2" s="6"/>
    </row>
    <row r="3" spans="1:23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6"/>
      <c r="O3" s="6"/>
      <c r="P3" s="6"/>
      <c r="Q3" s="6"/>
      <c r="R3" s="6"/>
      <c r="S3" s="6"/>
      <c r="T3" s="6"/>
      <c r="U3" s="6"/>
    </row>
    <row r="4" spans="1:23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6"/>
      <c r="O4" s="6"/>
      <c r="P4" s="6"/>
      <c r="Q4" s="6"/>
      <c r="R4" s="6"/>
      <c r="S4" s="6"/>
      <c r="T4" s="6"/>
      <c r="U4" s="6"/>
    </row>
    <row r="5" spans="1:23">
      <c r="A5" s="47"/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>
      <c r="A11" s="6"/>
      <c r="B11" s="6"/>
      <c r="C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>
      <c r="A13" s="57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>
      <c r="A16" s="20"/>
      <c r="B16" s="43" t="s">
        <v>2</v>
      </c>
      <c r="C16" s="42"/>
      <c r="D16" s="42"/>
      <c r="E16" s="42" t="s">
        <v>3</v>
      </c>
      <c r="F16" s="42"/>
      <c r="G16" s="42" t="s">
        <v>4</v>
      </c>
      <c r="H16" s="42"/>
      <c r="I16" s="42" t="s">
        <v>5</v>
      </c>
      <c r="J16" s="42"/>
      <c r="K16" s="42" t="s">
        <v>6</v>
      </c>
      <c r="L16" s="42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>
      <c r="A17" s="19" t="s">
        <v>49</v>
      </c>
      <c r="B17" s="51">
        <v>25</v>
      </c>
      <c r="C17" s="51"/>
      <c r="D17" s="51"/>
      <c r="E17" s="41">
        <v>0</v>
      </c>
      <c r="F17" s="41"/>
      <c r="G17" s="41">
        <v>0</v>
      </c>
      <c r="H17" s="41"/>
      <c r="I17" s="51">
        <v>70</v>
      </c>
      <c r="J17" s="51"/>
      <c r="K17" s="41">
        <f>B17*I17 + E17 +G17*C$7</f>
        <v>1750</v>
      </c>
      <c r="L17" s="41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>
      <c r="A20" s="9" t="s">
        <v>20</v>
      </c>
      <c r="B20" s="9">
        <v>0</v>
      </c>
      <c r="C20" s="9">
        <v>1</v>
      </c>
      <c r="D20" s="9">
        <v>2</v>
      </c>
      <c r="E20" s="9">
        <v>3</v>
      </c>
      <c r="F20" s="9">
        <v>4</v>
      </c>
      <c r="G20" s="9">
        <v>5</v>
      </c>
      <c r="H20" s="9">
        <v>6</v>
      </c>
      <c r="I20" s="9">
        <v>7</v>
      </c>
      <c r="J20" s="9">
        <v>8</v>
      </c>
      <c r="K20" s="9">
        <v>9</v>
      </c>
      <c r="L20" s="9">
        <v>10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>
      <c r="A21" s="9" t="s">
        <v>21</v>
      </c>
      <c r="B21" s="10">
        <f ca="1">(B20+1) * B22</f>
        <v>1750</v>
      </c>
      <c r="C21" s="10">
        <f ca="1">(C20+1) * C22</f>
        <v>3500</v>
      </c>
      <c r="D21" s="10">
        <f ca="1">(D20+1) * D22</f>
        <v>5250</v>
      </c>
      <c r="E21" s="10">
        <f ca="1">(E20+1) * E22</f>
        <v>7000</v>
      </c>
      <c r="F21" s="10">
        <f ca="1">(F20+1) * F22</f>
        <v>8750</v>
      </c>
      <c r="G21" s="10">
        <f ca="1">(G20+1) * G22</f>
        <v>10500</v>
      </c>
      <c r="H21" s="10">
        <f ca="1">(H20+1) * H22</f>
        <v>12250</v>
      </c>
      <c r="I21" s="10">
        <f ca="1">(I20+1) * I22</f>
        <v>14000</v>
      </c>
      <c r="J21" s="10">
        <f ca="1">(J20+1) * J22</f>
        <v>15750</v>
      </c>
      <c r="K21" s="10">
        <f ca="1">(K20+1) * K22</f>
        <v>17500</v>
      </c>
      <c r="L21" s="10">
        <f ca="1">(L20+1) * L22</f>
        <v>19250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>
      <c r="A22" s="9" t="s">
        <v>22</v>
      </c>
      <c r="B22" s="15">
        <f ca="1">SUM($K$17:$L$23)</f>
        <v>1750</v>
      </c>
      <c r="C22" s="15">
        <f ca="1">SUM($K$17:$L$23)</f>
        <v>1750</v>
      </c>
      <c r="D22" s="15">
        <f ca="1">SUM($K$17:$L$23)</f>
        <v>1750</v>
      </c>
      <c r="E22" s="15">
        <f ca="1">SUM($K$17:$L$23)</f>
        <v>1750</v>
      </c>
      <c r="F22" s="15">
        <f ca="1">SUM($K$17:$L$23)</f>
        <v>1750</v>
      </c>
      <c r="G22" s="15">
        <f ca="1">SUM($K$17:$L$23)</f>
        <v>1750</v>
      </c>
      <c r="H22" s="15">
        <f ca="1">SUM($K$17:$L$23)</f>
        <v>1750</v>
      </c>
      <c r="I22" s="15">
        <f ca="1">SUM($K$17:$L$23)</f>
        <v>1750</v>
      </c>
      <c r="J22" s="15">
        <f ca="1">SUM($K$17:$L$23)</f>
        <v>1750</v>
      </c>
      <c r="K22" s="15">
        <f ca="1">SUM($K$17:$L$23)</f>
        <v>1750</v>
      </c>
      <c r="L22" s="15">
        <f ca="1">SUM($K$17:$L$23)</f>
        <v>1750</v>
      </c>
      <c r="N22" s="44" t="s">
        <v>13</v>
      </c>
      <c r="O22" s="42"/>
      <c r="P22" s="6"/>
      <c r="Q22" s="6"/>
      <c r="R22" s="6"/>
      <c r="S22" s="6"/>
      <c r="T22" s="6"/>
      <c r="U22" s="6"/>
      <c r="V22" s="6"/>
      <c r="W22" s="6"/>
    </row>
    <row r="23" spans="1:2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41">
        <f ca="1">SUM(K17:L23) *10</f>
        <v>17500</v>
      </c>
      <c r="O23" s="41"/>
      <c r="P23" s="6"/>
      <c r="Q23" s="6"/>
      <c r="R23" s="6"/>
      <c r="S23" s="6"/>
      <c r="T23" s="6"/>
      <c r="U23" s="6"/>
      <c r="V23" s="6"/>
      <c r="W23" s="6"/>
    </row>
    <row r="24" spans="1:2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>
      <c r="A29" s="6"/>
      <c r="B29" s="6"/>
      <c r="C29" s="6"/>
      <c r="D29" s="6"/>
      <c r="E29" s="6"/>
      <c r="F29" s="6"/>
      <c r="G29" s="6"/>
      <c r="H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</sheetData>
  <mergeCells count="14">
    <mergeCell ref="A2:M5"/>
    <mergeCell ref="A13:L13"/>
    <mergeCell ref="B16:D16"/>
    <mergeCell ref="E16:F16"/>
    <mergeCell ref="G16:H16"/>
    <mergeCell ref="I16:J16"/>
    <mergeCell ref="K16:L16"/>
    <mergeCell ref="N22:O22"/>
    <mergeCell ref="N23:O23"/>
    <mergeCell ref="B17:D17"/>
    <mergeCell ref="E17:F17"/>
    <mergeCell ref="G17:H17"/>
    <mergeCell ref="I17:J17"/>
    <mergeCell ref="K17:L17"/>
  </mergeCells>
  <dataValidations count="8">
    <dataValidation type="list" allowBlank="1" showInputMessage="1" showErrorMessage="1" sqref="B28:D28" xr:uid="{8A21FC1B-4322-4D1A-B538-127EEC91668C}">
      <formula1>"3000,10000"</formula1>
    </dataValidation>
    <dataValidation type="list" allowBlank="1" showInputMessage="1" showErrorMessage="1" sqref="B26:D26" xr:uid="{EC7EAE79-C44C-4E55-A301-C945AF23CEA1}">
      <formula1>"1000,4000,12000,40000"</formula1>
    </dataValidation>
    <dataValidation type="custom" allowBlank="1" showInputMessage="1" showErrorMessage="1" sqref="E17:F22 E25:H28 G23:H24 G17:H19" xr:uid="{DD4920E8-7965-4607-BF59-A145D46AF6ED}">
      <formula1>0</formula1>
    </dataValidation>
    <dataValidation type="list" allowBlank="1" showInputMessage="1" showErrorMessage="1" sqref="B24:D24" xr:uid="{11B03476-1305-4E49-9667-5374CE3E5034}">
      <formula1>"25,100"</formula1>
    </dataValidation>
    <dataValidation type="list" allowBlank="1" showInputMessage="1" showErrorMessage="1" sqref="E23:F23" xr:uid="{E2BAF85D-B379-47ED-A921-F4734913E7FC}">
      <formula1>"1250,2500,4000"</formula1>
    </dataValidation>
    <dataValidation type="list" allowBlank="1" showInputMessage="1" showErrorMessage="1" sqref="B19:D19" xr:uid="{E0ADA552-02B7-4456-86AD-CFE30888F6C1}">
      <formula1>"400,1250,3750"</formula1>
    </dataValidation>
    <dataValidation type="list" allowBlank="1" showInputMessage="1" showErrorMessage="1" sqref="B18:D18" xr:uid="{93D08975-31A5-430E-BCB5-47D18BFF1589}">
      <formula1>"75,150,300"</formula1>
    </dataValidation>
    <dataValidation type="list" allowBlank="1" showInputMessage="1" showErrorMessage="1" sqref="B17:D17" xr:uid="{E19CA274-1938-4DD6-97C8-1CDBA9E12221}">
      <formula1>"25,75,150,300"</formula1>
    </dataValidation>
  </dataValidation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0ED6F945901944AA4A16E19A84E4881" ma:contentTypeVersion="7" ma:contentTypeDescription="Crée un document." ma:contentTypeScope="" ma:versionID="9ba5e39fe249584c23da634cb359eb81">
  <xsd:schema xmlns:xsd="http://www.w3.org/2001/XMLSchema" xmlns:xs="http://www.w3.org/2001/XMLSchema" xmlns:p="http://schemas.microsoft.com/office/2006/metadata/properties" xmlns:ns3="37d55968-d2d8-4301-ba26-174da3db601d" xmlns:ns4="bc14bb59-7e0d-4b16-872e-3598af13e3a8" targetNamespace="http://schemas.microsoft.com/office/2006/metadata/properties" ma:root="true" ma:fieldsID="055776b5e28008efa088ff8c16fa19e7" ns3:_="" ns4:_="">
    <xsd:import namespace="37d55968-d2d8-4301-ba26-174da3db601d"/>
    <xsd:import namespace="bc14bb59-7e0d-4b16-872e-3598af13e3a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d55968-d2d8-4301-ba26-174da3db60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14bb59-7e0d-4b16-872e-3598af13e3a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DB812B-688A-4D86-B006-0146536A21FB}"/>
</file>

<file path=customXml/itemProps2.xml><?xml version="1.0" encoding="utf-8"?>
<ds:datastoreItem xmlns:ds="http://schemas.openxmlformats.org/officeDocument/2006/customXml" ds:itemID="{0CE31977-1028-4884-A97A-6E3C292B365D}"/>
</file>

<file path=customXml/itemProps3.xml><?xml version="1.0" encoding="utf-8"?>
<ds:datastoreItem xmlns:ds="http://schemas.openxmlformats.org/officeDocument/2006/customXml" ds:itemID="{993B8B89-B066-40D9-86B7-0500EBE1FC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Arsène Lapostolet</dc:creator>
  <cp:keywords/>
  <dc:description/>
  <cp:lastModifiedBy/>
  <cp:revision/>
  <dcterms:created xsi:type="dcterms:W3CDTF">2021-06-04T13:37:36Z</dcterms:created>
  <dcterms:modified xsi:type="dcterms:W3CDTF">2021-12-05T17:48:50Z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0x010100C0ED6F945901944AA4A16E19A84E4881</vt:lpwstr>
  </property>
</Properties>
</file>